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venituri" sheetId="1" r:id="rId1"/>
    <sheet name="cheltuieli" sheetId="2" r:id="rId2"/>
  </sheets>
  <definedNames>
    <definedName name="_xlnm.Database">#REF!</definedName>
    <definedName name="_xlnm.Print_Area" localSheetId="1">cheltuieli!$A$1:$H$301</definedName>
    <definedName name="_xlnm.Print_Area" localSheetId="0">venituri!$A$1:$F$120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7" i="2" l="1"/>
  <c r="G202" i="2"/>
  <c r="C64" i="1" l="1"/>
  <c r="D64" i="1"/>
  <c r="D243" i="2" l="1"/>
  <c r="E243" i="2"/>
  <c r="F243" i="2"/>
  <c r="G243" i="2"/>
  <c r="H243" i="2"/>
  <c r="C243" i="2"/>
  <c r="C152" i="2" l="1"/>
  <c r="E152" i="2" l="1"/>
  <c r="F152" i="2"/>
  <c r="G152" i="2"/>
  <c r="H152" i="2"/>
  <c r="D152" i="2"/>
  <c r="D294" i="2" l="1"/>
  <c r="D293" i="2" s="1"/>
  <c r="D292" i="2" s="1"/>
  <c r="D291" i="2" s="1"/>
  <c r="E294" i="2"/>
  <c r="E293" i="2" s="1"/>
  <c r="E292" i="2" s="1"/>
  <c r="E291" i="2" s="1"/>
  <c r="F294" i="2"/>
  <c r="F293" i="2" s="1"/>
  <c r="F292" i="2" s="1"/>
  <c r="F291" i="2" s="1"/>
  <c r="G294" i="2"/>
  <c r="G293" i="2" s="1"/>
  <c r="G292" i="2" s="1"/>
  <c r="G291" i="2" s="1"/>
  <c r="H294" i="2"/>
  <c r="H293" i="2" s="1"/>
  <c r="H292" i="2" s="1"/>
  <c r="H291" i="2" s="1"/>
  <c r="D282" i="2"/>
  <c r="E282" i="2"/>
  <c r="F282" i="2"/>
  <c r="G282" i="2"/>
  <c r="H282" i="2"/>
  <c r="D278" i="2"/>
  <c r="E278" i="2"/>
  <c r="F278" i="2"/>
  <c r="G278" i="2"/>
  <c r="H278" i="2"/>
  <c r="D270" i="2"/>
  <c r="D269" i="2" s="1"/>
  <c r="D268" i="2" s="1"/>
  <c r="E270" i="2"/>
  <c r="E269" i="2" s="1"/>
  <c r="E268" i="2" s="1"/>
  <c r="F270" i="2"/>
  <c r="F269" i="2" s="1"/>
  <c r="F268" i="2" s="1"/>
  <c r="G270" i="2"/>
  <c r="H270" i="2"/>
  <c r="H269" i="2" s="1"/>
  <c r="H268" i="2" s="1"/>
  <c r="D271" i="2"/>
  <c r="E271" i="2"/>
  <c r="F271" i="2"/>
  <c r="G271" i="2"/>
  <c r="H271" i="2"/>
  <c r="D261" i="2"/>
  <c r="D257" i="2" s="1"/>
  <c r="D256" i="2" s="1"/>
  <c r="D255" i="2" s="1"/>
  <c r="D12" i="2" s="1"/>
  <c r="E261" i="2"/>
  <c r="E257" i="2" s="1"/>
  <c r="E256" i="2" s="1"/>
  <c r="E255" i="2" s="1"/>
  <c r="E12" i="2" s="1"/>
  <c r="F261" i="2"/>
  <c r="F257" i="2" s="1"/>
  <c r="F256" i="2" s="1"/>
  <c r="F255" i="2" s="1"/>
  <c r="F12" i="2" s="1"/>
  <c r="G261" i="2"/>
  <c r="H261" i="2"/>
  <c r="H257" i="2" s="1"/>
  <c r="H256" i="2" s="1"/>
  <c r="H255" i="2" s="1"/>
  <c r="H12" i="2" s="1"/>
  <c r="D254" i="2"/>
  <c r="D18" i="2" s="1"/>
  <c r="E254" i="2"/>
  <c r="E18" i="2" s="1"/>
  <c r="F254" i="2"/>
  <c r="F18" i="2" s="1"/>
  <c r="G254" i="2"/>
  <c r="H254" i="2"/>
  <c r="H18" i="2" s="1"/>
  <c r="D238" i="2"/>
  <c r="E238" i="2"/>
  <c r="F238" i="2"/>
  <c r="G238" i="2"/>
  <c r="H238" i="2"/>
  <c r="D235" i="2"/>
  <c r="E235" i="2"/>
  <c r="F235" i="2"/>
  <c r="G235" i="2"/>
  <c r="H235" i="2"/>
  <c r="D232" i="2"/>
  <c r="E232" i="2"/>
  <c r="F232" i="2"/>
  <c r="G232" i="2"/>
  <c r="H232" i="2"/>
  <c r="G225" i="2"/>
  <c r="H225" i="2"/>
  <c r="D219" i="2"/>
  <c r="E219" i="2"/>
  <c r="F219" i="2"/>
  <c r="G219" i="2"/>
  <c r="H219" i="2"/>
  <c r="D214" i="2"/>
  <c r="E214" i="2"/>
  <c r="F214" i="2"/>
  <c r="G214" i="2"/>
  <c r="H214" i="2"/>
  <c r="D208" i="2"/>
  <c r="E208" i="2"/>
  <c r="F208" i="2"/>
  <c r="G208" i="2"/>
  <c r="H208" i="2"/>
  <c r="D205" i="2"/>
  <c r="E205" i="2"/>
  <c r="F205" i="2"/>
  <c r="G205" i="2"/>
  <c r="H205" i="2"/>
  <c r="D197" i="2"/>
  <c r="E197" i="2"/>
  <c r="F197" i="2"/>
  <c r="H197" i="2"/>
  <c r="D192" i="2"/>
  <c r="E192" i="2"/>
  <c r="F192" i="2"/>
  <c r="G192" i="2"/>
  <c r="H192" i="2"/>
  <c r="F181" i="2"/>
  <c r="D181" i="2"/>
  <c r="E181" i="2"/>
  <c r="G182" i="2"/>
  <c r="H182" i="2"/>
  <c r="H181" i="2" s="1"/>
  <c r="D176" i="2"/>
  <c r="E176" i="2"/>
  <c r="F176" i="2"/>
  <c r="G176" i="2"/>
  <c r="H176" i="2"/>
  <c r="D172" i="2"/>
  <c r="E172" i="2"/>
  <c r="F172" i="2"/>
  <c r="G172" i="2"/>
  <c r="H172" i="2"/>
  <c r="D167" i="2"/>
  <c r="E167" i="2"/>
  <c r="F167" i="2"/>
  <c r="G167" i="2"/>
  <c r="H167" i="2"/>
  <c r="D163" i="2"/>
  <c r="E163" i="2"/>
  <c r="F163" i="2"/>
  <c r="G163" i="2"/>
  <c r="H163" i="2"/>
  <c r="D157" i="2"/>
  <c r="E157" i="2"/>
  <c r="F157" i="2"/>
  <c r="G157" i="2"/>
  <c r="H157" i="2"/>
  <c r="D149" i="2"/>
  <c r="E149" i="2"/>
  <c r="F149" i="2"/>
  <c r="G149" i="2"/>
  <c r="H149" i="2"/>
  <c r="D146" i="2"/>
  <c r="E146" i="2"/>
  <c r="F146" i="2"/>
  <c r="G146" i="2"/>
  <c r="H146" i="2"/>
  <c r="D143" i="2"/>
  <c r="E143" i="2"/>
  <c r="F143" i="2"/>
  <c r="G143" i="2"/>
  <c r="H143" i="2"/>
  <c r="D138" i="2"/>
  <c r="E138" i="2"/>
  <c r="F138" i="2"/>
  <c r="G138" i="2"/>
  <c r="H138" i="2"/>
  <c r="D132" i="2"/>
  <c r="E132" i="2"/>
  <c r="F132" i="2"/>
  <c r="G132" i="2"/>
  <c r="H132" i="2"/>
  <c r="D128" i="2"/>
  <c r="E128" i="2"/>
  <c r="F128" i="2"/>
  <c r="G128" i="2"/>
  <c r="H128" i="2"/>
  <c r="D125" i="2"/>
  <c r="E125" i="2"/>
  <c r="F125" i="2"/>
  <c r="G125" i="2"/>
  <c r="H125" i="2"/>
  <c r="D122" i="2"/>
  <c r="E122" i="2"/>
  <c r="F122" i="2"/>
  <c r="G122" i="2"/>
  <c r="H122" i="2"/>
  <c r="D119" i="2"/>
  <c r="E119" i="2"/>
  <c r="F119" i="2"/>
  <c r="G119" i="2"/>
  <c r="H119" i="2"/>
  <c r="D116" i="2"/>
  <c r="E116" i="2"/>
  <c r="F116" i="2"/>
  <c r="G116" i="2"/>
  <c r="H116" i="2"/>
  <c r="D113" i="2"/>
  <c r="E113" i="2"/>
  <c r="F113" i="2"/>
  <c r="G113" i="2"/>
  <c r="H113" i="2"/>
  <c r="D110" i="2"/>
  <c r="E110" i="2"/>
  <c r="F110" i="2"/>
  <c r="G110" i="2"/>
  <c r="H110" i="2"/>
  <c r="D107" i="2"/>
  <c r="E107" i="2"/>
  <c r="F107" i="2"/>
  <c r="G107" i="2"/>
  <c r="H107" i="2"/>
  <c r="H98" i="2"/>
  <c r="H97" i="2" s="1"/>
  <c r="D98" i="2"/>
  <c r="D97" i="2" s="1"/>
  <c r="E98" i="2"/>
  <c r="E97" i="2" s="1"/>
  <c r="F98" i="2"/>
  <c r="F97" i="2" s="1"/>
  <c r="G98" i="2"/>
  <c r="D94" i="2"/>
  <c r="E94" i="2"/>
  <c r="F94" i="2"/>
  <c r="G94" i="2"/>
  <c r="H94" i="2"/>
  <c r="D79" i="2"/>
  <c r="D78" i="2" s="1"/>
  <c r="D77" i="2" s="1"/>
  <c r="D16" i="2" s="1"/>
  <c r="E79" i="2"/>
  <c r="E78" i="2" s="1"/>
  <c r="F79" i="2"/>
  <c r="F78" i="2" s="1"/>
  <c r="G79" i="2"/>
  <c r="H79" i="2"/>
  <c r="H78" i="2" s="1"/>
  <c r="D74" i="2"/>
  <c r="D15" i="2" s="1"/>
  <c r="E74" i="2"/>
  <c r="E15" i="2" s="1"/>
  <c r="F74" i="2"/>
  <c r="F15" i="2" s="1"/>
  <c r="G74" i="2"/>
  <c r="H74" i="2"/>
  <c r="H15" i="2" s="1"/>
  <c r="D72" i="2"/>
  <c r="D71" i="2" s="1"/>
  <c r="D11" i="2" s="1"/>
  <c r="E72" i="2"/>
  <c r="E71" i="2" s="1"/>
  <c r="E11" i="2" s="1"/>
  <c r="F72" i="2"/>
  <c r="F71" i="2" s="1"/>
  <c r="F11" i="2" s="1"/>
  <c r="G72" i="2"/>
  <c r="H72" i="2"/>
  <c r="H71" i="2" s="1"/>
  <c r="H11" i="2" s="1"/>
  <c r="D68" i="2"/>
  <c r="E68" i="2"/>
  <c r="F68" i="2"/>
  <c r="G68" i="2"/>
  <c r="H68" i="2"/>
  <c r="D60" i="2"/>
  <c r="E60" i="2"/>
  <c r="F60" i="2"/>
  <c r="G60" i="2"/>
  <c r="H60" i="2"/>
  <c r="D58" i="2"/>
  <c r="E58" i="2"/>
  <c r="F58" i="2"/>
  <c r="G58" i="2"/>
  <c r="H58" i="2"/>
  <c r="D36" i="2"/>
  <c r="E36" i="2"/>
  <c r="F36" i="2"/>
  <c r="G36" i="2"/>
  <c r="H36" i="2"/>
  <c r="D34" i="2"/>
  <c r="E34" i="2"/>
  <c r="F34" i="2"/>
  <c r="G34" i="2"/>
  <c r="H34" i="2"/>
  <c r="G15" i="2"/>
  <c r="D24" i="2"/>
  <c r="E24" i="2"/>
  <c r="F24" i="2"/>
  <c r="G24" i="2"/>
  <c r="H24" i="2"/>
  <c r="C235" i="2"/>
  <c r="C225" i="2"/>
  <c r="C214" i="2"/>
  <c r="C192" i="2"/>
  <c r="C182" i="2"/>
  <c r="C181" i="2" s="1"/>
  <c r="C138" i="2"/>
  <c r="C36" i="2"/>
  <c r="C110" i="1"/>
  <c r="D110" i="1"/>
  <c r="E110" i="1"/>
  <c r="F110" i="1"/>
  <c r="C108" i="1"/>
  <c r="C107" i="1" s="1"/>
  <c r="C106" i="1" s="1"/>
  <c r="D108" i="1"/>
  <c r="D107" i="1" s="1"/>
  <c r="D106" i="1" s="1"/>
  <c r="E108" i="1"/>
  <c r="E107" i="1" s="1"/>
  <c r="E106" i="1" s="1"/>
  <c r="F108" i="1"/>
  <c r="F107" i="1" s="1"/>
  <c r="F106" i="1" s="1"/>
  <c r="C103" i="1"/>
  <c r="D103" i="1"/>
  <c r="E103" i="1"/>
  <c r="F103" i="1"/>
  <c r="C99" i="1"/>
  <c r="D99" i="1"/>
  <c r="E99" i="1"/>
  <c r="F99" i="1"/>
  <c r="C96" i="1"/>
  <c r="D96" i="1"/>
  <c r="D95" i="1" s="1"/>
  <c r="E96" i="1"/>
  <c r="F96" i="1"/>
  <c r="F95" i="1" s="1"/>
  <c r="C93" i="1"/>
  <c r="D93" i="1"/>
  <c r="E93" i="1"/>
  <c r="F93" i="1"/>
  <c r="C91" i="1"/>
  <c r="C90" i="1" s="1"/>
  <c r="D91" i="1"/>
  <c r="D90" i="1" s="1"/>
  <c r="E91" i="1"/>
  <c r="F91" i="1"/>
  <c r="F90" i="1" s="1"/>
  <c r="C81" i="1"/>
  <c r="D81" i="1"/>
  <c r="E81" i="1"/>
  <c r="F81" i="1"/>
  <c r="C68" i="1"/>
  <c r="D68" i="1"/>
  <c r="D67" i="1" s="1"/>
  <c r="D66" i="1" s="1"/>
  <c r="E68" i="1"/>
  <c r="F68" i="1"/>
  <c r="F67" i="1" s="1"/>
  <c r="F66" i="1" s="1"/>
  <c r="E64" i="1"/>
  <c r="F64" i="1"/>
  <c r="C59" i="1"/>
  <c r="C58" i="1" s="1"/>
  <c r="D59" i="1"/>
  <c r="D58" i="1" s="1"/>
  <c r="E59" i="1"/>
  <c r="F59" i="1"/>
  <c r="F58" i="1" s="1"/>
  <c r="C56" i="1"/>
  <c r="D56" i="1"/>
  <c r="E56" i="1"/>
  <c r="F56" i="1"/>
  <c r="C54" i="1"/>
  <c r="C53" i="1" s="1"/>
  <c r="D54" i="1"/>
  <c r="E54" i="1"/>
  <c r="F54" i="1"/>
  <c r="C29" i="1"/>
  <c r="C28" i="1" s="1"/>
  <c r="D29" i="1"/>
  <c r="D28" i="1" s="1"/>
  <c r="E29" i="1"/>
  <c r="F29" i="1"/>
  <c r="F28" i="1" s="1"/>
  <c r="C24" i="1"/>
  <c r="D24" i="1"/>
  <c r="E24" i="1"/>
  <c r="F24" i="1"/>
  <c r="C16" i="1"/>
  <c r="D16" i="1"/>
  <c r="E16" i="1"/>
  <c r="F16" i="1"/>
  <c r="C9" i="1"/>
  <c r="D9" i="1"/>
  <c r="E9" i="1"/>
  <c r="F9" i="1"/>
  <c r="C294" i="2"/>
  <c r="C293" i="2" s="1"/>
  <c r="C292" i="2" s="1"/>
  <c r="C291" i="2" s="1"/>
  <c r="C282" i="2"/>
  <c r="C278" i="2"/>
  <c r="C271" i="2"/>
  <c r="C270" i="2"/>
  <c r="C269" i="2" s="1"/>
  <c r="C268" i="2" s="1"/>
  <c r="C267" i="2" s="1"/>
  <c r="C266" i="2" s="1"/>
  <c r="C261" i="2"/>
  <c r="C257" i="2" s="1"/>
  <c r="C256" i="2" s="1"/>
  <c r="C254" i="2"/>
  <c r="C18" i="2" s="1"/>
  <c r="C238" i="2"/>
  <c r="C232" i="2"/>
  <c r="C219" i="2"/>
  <c r="C208" i="2"/>
  <c r="C205" i="2"/>
  <c r="C197" i="2"/>
  <c r="C176" i="2"/>
  <c r="C172" i="2"/>
  <c r="C167" i="2"/>
  <c r="C163" i="2"/>
  <c r="C157" i="2"/>
  <c r="C149" i="2"/>
  <c r="C146" i="2"/>
  <c r="C143" i="2"/>
  <c r="C132" i="2"/>
  <c r="C128" i="2"/>
  <c r="C125" i="2"/>
  <c r="C122" i="2"/>
  <c r="C119" i="2"/>
  <c r="C116" i="2"/>
  <c r="C113" i="2"/>
  <c r="C110" i="2"/>
  <c r="C107" i="2"/>
  <c r="C98" i="2"/>
  <c r="C97" i="2" s="1"/>
  <c r="C94" i="2"/>
  <c r="C79" i="2"/>
  <c r="C78" i="2" s="1"/>
  <c r="C77" i="2" s="1"/>
  <c r="C16" i="2" s="1"/>
  <c r="C74" i="2"/>
  <c r="C15" i="2" s="1"/>
  <c r="C72" i="2"/>
  <c r="C71" i="2" s="1"/>
  <c r="C11" i="2" s="1"/>
  <c r="C68" i="2"/>
  <c r="C60" i="2"/>
  <c r="C58" i="2"/>
  <c r="C34" i="2"/>
  <c r="C24" i="2"/>
  <c r="H202" i="2" l="1"/>
  <c r="F277" i="2"/>
  <c r="F14" i="2" s="1"/>
  <c r="F202" i="2"/>
  <c r="E277" i="2"/>
  <c r="E14" i="2" s="1"/>
  <c r="E162" i="2"/>
  <c r="E142" i="2" s="1"/>
  <c r="C224" i="2"/>
  <c r="C223" i="2" s="1"/>
  <c r="D277" i="2"/>
  <c r="D14" i="2" s="1"/>
  <c r="E202" i="2"/>
  <c r="E180" i="2" s="1"/>
  <c r="G277" i="2"/>
  <c r="G14" i="2" s="1"/>
  <c r="E224" i="2"/>
  <c r="E223" i="2" s="1"/>
  <c r="H277" i="2"/>
  <c r="H14" i="2" s="1"/>
  <c r="D224" i="2"/>
  <c r="D223" i="2" s="1"/>
  <c r="D53" i="1"/>
  <c r="G269" i="2"/>
  <c r="G257" i="2"/>
  <c r="H224" i="2"/>
  <c r="H223" i="2" s="1"/>
  <c r="G224" i="2"/>
  <c r="G181" i="2"/>
  <c r="G162" i="2"/>
  <c r="G142" i="2" s="1"/>
  <c r="H162" i="2"/>
  <c r="H142" i="2" s="1"/>
  <c r="H131" i="2"/>
  <c r="H106" i="2" s="1"/>
  <c r="G131" i="2"/>
  <c r="G97" i="2"/>
  <c r="F224" i="2"/>
  <c r="F223" i="2" s="1"/>
  <c r="F162" i="2"/>
  <c r="F142" i="2" s="1"/>
  <c r="E131" i="2"/>
  <c r="E106" i="2" s="1"/>
  <c r="D202" i="2"/>
  <c r="D180" i="2" s="1"/>
  <c r="D162" i="2"/>
  <c r="D142" i="2" s="1"/>
  <c r="D131" i="2"/>
  <c r="D106" i="2" s="1"/>
  <c r="G18" i="2"/>
  <c r="G78" i="2"/>
  <c r="G17" i="2" s="1"/>
  <c r="G71" i="2"/>
  <c r="F23" i="2"/>
  <c r="F9" i="2" s="1"/>
  <c r="E95" i="1"/>
  <c r="E90" i="1"/>
  <c r="E67" i="1"/>
  <c r="E58" i="1"/>
  <c r="F53" i="1"/>
  <c r="F52" i="1" s="1"/>
  <c r="E53" i="1"/>
  <c r="E28" i="1"/>
  <c r="F15" i="1"/>
  <c r="E15" i="1"/>
  <c r="C95" i="1"/>
  <c r="C67" i="1"/>
  <c r="C66" i="1" s="1"/>
  <c r="D15" i="1"/>
  <c r="D14" i="1" s="1"/>
  <c r="C15" i="1"/>
  <c r="C14" i="1" s="1"/>
  <c r="G288" i="2"/>
  <c r="G287" i="2" s="1"/>
  <c r="G286" i="2" s="1"/>
  <c r="G290" i="2"/>
  <c r="G289" i="2" s="1"/>
  <c r="H290" i="2"/>
  <c r="H289" i="2" s="1"/>
  <c r="H288" i="2"/>
  <c r="H287" i="2" s="1"/>
  <c r="H286" i="2" s="1"/>
  <c r="F288" i="2"/>
  <c r="F287" i="2" s="1"/>
  <c r="F286" i="2" s="1"/>
  <c r="F290" i="2"/>
  <c r="F289" i="2" s="1"/>
  <c r="E290" i="2"/>
  <c r="E289" i="2" s="1"/>
  <c r="E288" i="2"/>
  <c r="E287" i="2" s="1"/>
  <c r="E286" i="2" s="1"/>
  <c r="D290" i="2"/>
  <c r="D289" i="2" s="1"/>
  <c r="D288" i="2"/>
  <c r="D287" i="2" s="1"/>
  <c r="D286" i="2" s="1"/>
  <c r="E267" i="2"/>
  <c r="E266" i="2" s="1"/>
  <c r="E13" i="2"/>
  <c r="H267" i="2"/>
  <c r="H266" i="2" s="1"/>
  <c r="H13" i="2"/>
  <c r="F13" i="2"/>
  <c r="F267" i="2"/>
  <c r="F266" i="2" s="1"/>
  <c r="D267" i="2"/>
  <c r="D266" i="2" s="1"/>
  <c r="D13" i="2"/>
  <c r="H180" i="2"/>
  <c r="F180" i="2"/>
  <c r="H77" i="2"/>
  <c r="H16" i="2" s="1"/>
  <c r="H17" i="2"/>
  <c r="F77" i="2"/>
  <c r="F16" i="2" s="1"/>
  <c r="F17" i="2"/>
  <c r="E90" i="2"/>
  <c r="D90" i="2"/>
  <c r="F131" i="2"/>
  <c r="F106" i="2" s="1"/>
  <c r="H23" i="2"/>
  <c r="H9" i="2" s="1"/>
  <c r="D23" i="2"/>
  <c r="D9" i="2" s="1"/>
  <c r="D17" i="2"/>
  <c r="H90" i="2"/>
  <c r="F90" i="2"/>
  <c r="E77" i="2"/>
  <c r="E16" i="2" s="1"/>
  <c r="E17" i="2"/>
  <c r="E23" i="2"/>
  <c r="G23" i="2"/>
  <c r="C102" i="1"/>
  <c r="F102" i="1"/>
  <c r="E102" i="1"/>
  <c r="D102" i="1"/>
  <c r="C202" i="2"/>
  <c r="C180" i="2" s="1"/>
  <c r="C131" i="2"/>
  <c r="C106" i="2" s="1"/>
  <c r="C277" i="2"/>
  <c r="C14" i="2" s="1"/>
  <c r="C162" i="2"/>
  <c r="C142" i="2" s="1"/>
  <c r="C13" i="2"/>
  <c r="C255" i="2"/>
  <c r="C12" i="2" s="1"/>
  <c r="C290" i="2"/>
  <c r="C289" i="2" s="1"/>
  <c r="C288" i="2"/>
  <c r="C287" i="2" s="1"/>
  <c r="C286" i="2" s="1"/>
  <c r="C23" i="2"/>
  <c r="C9" i="2" s="1"/>
  <c r="C90" i="2"/>
  <c r="D52" i="1"/>
  <c r="C52" i="1"/>
  <c r="F14" i="1"/>
  <c r="C17" i="2"/>
  <c r="G268" i="2" l="1"/>
  <c r="G256" i="2"/>
  <c r="G223" i="2"/>
  <c r="G180" i="2"/>
  <c r="G106" i="2"/>
  <c r="G90" i="2"/>
  <c r="D89" i="2"/>
  <c r="D88" i="2" s="1"/>
  <c r="D52" i="2" s="1"/>
  <c r="D44" i="2" s="1"/>
  <c r="D43" i="2" s="1"/>
  <c r="D22" i="2" s="1"/>
  <c r="D21" i="2" s="1"/>
  <c r="G77" i="2"/>
  <c r="G16" i="2" s="1"/>
  <c r="G11" i="2"/>
  <c r="G9" i="2"/>
  <c r="E66" i="1"/>
  <c r="F8" i="1"/>
  <c r="F7" i="1" s="1"/>
  <c r="E52" i="1"/>
  <c r="E14" i="1"/>
  <c r="D8" i="1"/>
  <c r="D7" i="1" s="1"/>
  <c r="H89" i="2"/>
  <c r="H88" i="2" s="1"/>
  <c r="H52" i="2" s="1"/>
  <c r="H44" i="2" s="1"/>
  <c r="H43" i="2" s="1"/>
  <c r="H86" i="2" s="1"/>
  <c r="F89" i="2"/>
  <c r="F88" i="2" s="1"/>
  <c r="F52" i="2" s="1"/>
  <c r="F44" i="2" s="1"/>
  <c r="F43" i="2" s="1"/>
  <c r="F10" i="2" s="1"/>
  <c r="F20" i="2" s="1"/>
  <c r="F19" i="2" s="1"/>
  <c r="E89" i="2"/>
  <c r="E88" i="2" s="1"/>
  <c r="E52" i="2" s="1"/>
  <c r="E44" i="2" s="1"/>
  <c r="E43" i="2" s="1"/>
  <c r="E10" i="2" s="1"/>
  <c r="E9" i="2"/>
  <c r="C8" i="1"/>
  <c r="C7" i="1" s="1"/>
  <c r="C89" i="2"/>
  <c r="C88" i="2" s="1"/>
  <c r="C52" i="2" s="1"/>
  <c r="C44" i="2" s="1"/>
  <c r="C43" i="2" s="1"/>
  <c r="C86" i="2" s="1"/>
  <c r="G267" i="2" l="1"/>
  <c r="G13" i="2"/>
  <c r="G255" i="2"/>
  <c r="G89" i="2"/>
  <c r="E8" i="2"/>
  <c r="E7" i="2" s="1"/>
  <c r="E8" i="1"/>
  <c r="D86" i="2"/>
  <c r="D10" i="2"/>
  <c r="D20" i="2" s="1"/>
  <c r="D19" i="2" s="1"/>
  <c r="F8" i="2"/>
  <c r="F7" i="2" s="1"/>
  <c r="F86" i="2"/>
  <c r="E22" i="2"/>
  <c r="E21" i="2" s="1"/>
  <c r="F22" i="2"/>
  <c r="F21" i="2" s="1"/>
  <c r="H22" i="2"/>
  <c r="H21" i="2" s="1"/>
  <c r="H10" i="2"/>
  <c r="H20" i="2" s="1"/>
  <c r="H19" i="2" s="1"/>
  <c r="E86" i="2"/>
  <c r="E20" i="2"/>
  <c r="E19" i="2" s="1"/>
  <c r="C10" i="2"/>
  <c r="C22" i="2"/>
  <c r="C21" i="2" s="1"/>
  <c r="G266" i="2" l="1"/>
  <c r="G12" i="2"/>
  <c r="G88" i="2"/>
  <c r="E7" i="1"/>
  <c r="D8" i="2"/>
  <c r="D7" i="2" s="1"/>
  <c r="H8" i="2"/>
  <c r="H7" i="2" s="1"/>
  <c r="C20" i="2"/>
  <c r="C19" i="2" s="1"/>
  <c r="C8" i="2"/>
  <c r="C7" i="2" s="1"/>
  <c r="G52" i="2" l="1"/>
  <c r="G44" i="2" l="1"/>
  <c r="G43" i="2" s="1"/>
  <c r="G86" i="2" l="1"/>
  <c r="G22" i="2"/>
  <c r="G10" i="2"/>
  <c r="G21" i="2" l="1"/>
  <c r="G20" i="2"/>
  <c r="G8" i="2"/>
  <c r="G7" i="2" l="1"/>
  <c r="G19" i="2"/>
</calcChain>
</file>

<file path=xl/sharedStrings.xml><?xml version="1.0" encoding="utf-8"?>
<sst xmlns="http://schemas.openxmlformats.org/spreadsheetml/2006/main" count="645" uniqueCount="526">
  <si>
    <t xml:space="preserve">lei </t>
  </si>
  <si>
    <t>Cod</t>
  </si>
  <si>
    <t>Denumire indicator</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</si>
  <si>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</si>
  <si>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</si>
  <si>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</si>
  <si>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</si>
  <si>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</si>
  <si>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</si>
  <si>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</si>
  <si>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</si>
  <si>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</si>
  <si>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</si>
  <si>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</si>
  <si>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</si>
  <si>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</si>
  <si>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</si>
  <si>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</si>
  <si>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</si>
  <si>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</si>
  <si>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</si>
  <si>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</si>
  <si>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</si>
  <si>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</si>
  <si>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</si>
  <si>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</si>
  <si>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</si>
  <si>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</si>
  <si>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</si>
  <si>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</si>
  <si>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</si>
  <si>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</si>
  <si>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</si>
  <si>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</si>
  <si>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</si>
  <si>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</si>
  <si>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</si>
  <si>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</si>
  <si>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</si>
  <si>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</si>
  <si>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</si>
  <si>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</si>
  <si>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</si>
  <si>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</si>
  <si>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</si>
  <si>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</si>
  <si>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</si>
  <si>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</si>
  <si>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</si>
  <si>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</si>
  <si>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</si>
  <si>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</si>
  <si>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</si>
  <si>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</si>
  <si>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</si>
  <si>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</si>
  <si>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</si>
  <si>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</si>
  <si>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</si>
  <si>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</si>
  <si>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</si>
  <si>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</si>
  <si>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</si>
  <si>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</si>
  <si>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</si>
  <si>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</si>
  <si>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</si>
  <si>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</si>
  <si>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</si>
  <si>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</si>
  <si>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</si>
  <si>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</si>
  <si>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</si>
  <si>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</si>
  <si>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</si>
  <si>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</si>
  <si>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</si>
  <si>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</si>
  <si>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</si>
  <si>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</si>
  <si>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</si>
  <si>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</si>
  <si>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</si>
  <si>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</si>
  <si>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</si>
  <si>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</si>
  <si>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</si>
  <si>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</si>
  <si>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</si>
  <si>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</si>
  <si>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</si>
  <si>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</si>
  <si>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</si>
  <si>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</si>
  <si>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</si>
  <si>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</si>
  <si>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</si>
  <si>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</si>
  <si>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</si>
  <si>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</si>
  <si>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</si>
  <si>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</si>
  <si>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</si>
  <si>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</si>
  <si>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</si>
  <si>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</si>
  <si>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</si>
  <si>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</si>
  <si>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</si>
  <si>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</si>
  <si>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</si>
  <si>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</si>
  <si>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</si>
  <si>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</si>
  <si>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</si>
  <si>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</si>
  <si>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</si>
  <si>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</si>
  <si>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</si>
  <si>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</si>
  <si>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</si>
  <si>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</si>
  <si>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</si>
  <si>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</si>
  <si>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</si>
  <si>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</si>
  <si>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</si>
  <si>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</si>
  <si>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</si>
  <si>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</si>
  <si>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</si>
  <si>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</si>
  <si>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</si>
  <si>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</si>
  <si>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</si>
  <si>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</si>
  <si>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</si>
  <si>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</si>
  <si>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</si>
  <si>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</si>
  <si>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</si>
  <si>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</si>
  <si>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</si>
  <si>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</si>
  <si>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</si>
  <si>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</si>
  <si>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</si>
  <si>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</si>
  <si>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</si>
  <si>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</si>
  <si>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</si>
  <si>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</si>
  <si>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</si>
  <si>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</si>
  <si>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</si>
  <si>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</si>
  <si>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</si>
  <si>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</si>
  <si>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</si>
  <si>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</si>
  <si>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</si>
  <si>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</si>
  <si>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</si>
  <si>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</si>
  <si>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</si>
  <si>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</si>
  <si>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</si>
  <si>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</si>
  <si>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</si>
  <si>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</si>
  <si>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</si>
  <si>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</si>
  <si>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</si>
  <si>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</si>
  <si>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</si>
  <si>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</si>
  <si>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</si>
  <si>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</si>
  <si>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</si>
  <si>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</si>
  <si>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</si>
  <si>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</si>
  <si>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</si>
  <si>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</si>
  <si>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</si>
  <si>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</si>
  <si>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</si>
  <si>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</si>
  <si>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</si>
  <si>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</si>
  <si>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</si>
  <si>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</si>
  <si>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</si>
  <si>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</si>
  <si>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</si>
  <si>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</si>
  <si>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</si>
  <si>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</si>
  <si>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</si>
  <si>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</si>
  <si>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</si>
  <si>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</si>
  <si>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</si>
  <si>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</si>
  <si>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</si>
  <si>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</si>
  <si>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</si>
  <si>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</si>
  <si>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</si>
  <si>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</si>
  <si>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</si>
  <si>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</si>
  <si>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</si>
  <si>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</si>
  <si>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</si>
  <si>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</si>
  <si>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</si>
  <si>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</si>
  <si>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</si>
  <si>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</si>
  <si>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</si>
  <si>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</si>
  <si>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</si>
  <si>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</si>
  <si>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</si>
  <si>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</si>
  <si>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</si>
  <si>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</si>
  <si>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</si>
  <si>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</si>
  <si>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</si>
  <si>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</si>
  <si>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</si>
  <si>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</si>
  <si>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</si>
  <si>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</si>
  <si>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</si>
  <si>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</si>
  <si>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</si>
  <si>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</si>
  <si>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</si>
  <si>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</si>
  <si>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</si>
  <si>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</si>
  <si>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</si>
  <si>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</si>
  <si>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</si>
  <si>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</si>
  <si>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</si>
  <si>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</si>
  <si>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</si>
  <si>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</si>
  <si>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</si>
  <si>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</si>
  <si>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</si>
  <si>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</si>
  <si>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</si>
  <si>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</si>
  <si>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</si>
  <si>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</si>
  <si>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</si>
  <si>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</si>
  <si>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</si>
  <si>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</si>
  <si>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</si>
  <si>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</si>
  <si>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</si>
  <si>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</si>
  <si>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</si>
  <si>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</si>
  <si>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</si>
  <si>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</si>
  <si>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</si>
  <si>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</si>
  <si>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</si>
  <si>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</si>
  <si>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</si>
  <si>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</si>
  <si>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</si>
  <si>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</si>
  <si>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</si>
  <si>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</si>
  <si>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</si>
  <si>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</si>
  <si>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</si>
  <si>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</si>
  <si>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</si>
  <si>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</si>
  <si>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</si>
  <si>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</si>
  <si>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</si>
  <si>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</si>
  <si>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</si>
  <si>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</si>
  <si>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</si>
  <si>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</si>
  <si>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</si>
  <si>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</si>
  <si>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</si>
  <si>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</si>
  <si>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</si>
  <si>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</si>
  <si>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</si>
  <si>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</si>
  <si>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</si>
  <si>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</si>
  <si>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</si>
  <si>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</si>
  <si>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</si>
  <si>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</si>
  <si>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</si>
  <si>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</si>
  <si>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</si>
  <si>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</si>
  <si>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</si>
  <si>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</si>
  <si>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</si>
  <si>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</si>
  <si>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</si>
  <si>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</si>
  <si>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</si>
  <si>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</si>
  <si>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</si>
  <si>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</si>
  <si>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</si>
  <si>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</si>
  <si>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</si>
  <si>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</si>
  <si>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</si>
  <si>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</si>
  <si>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</si>
  <si>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</si>
  <si>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</si>
  <si>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</si>
  <si>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</si>
  <si>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</si>
  <si>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</si>
  <si>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</si>
  <si>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</si>
  <si>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</si>
  <si>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</si>
  <si>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</si>
  <si>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</si>
  <si>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</si>
  <si>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</si>
  <si>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</si>
  <si>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</si>
  <si>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</si>
  <si>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</si>
  <si>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</si>
  <si>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</si>
  <si>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</si>
  <si>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</si>
  <si>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</si>
  <si>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</si>
  <si>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</si>
  <si>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</si>
  <si>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</si>
  <si>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</si>
  <si>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</si>
  <si>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</si>
  <si>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</si>
  <si>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</si>
  <si>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</si>
  <si>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</si>
  <si>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</si>
  <si>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</si>
  <si>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</si>
  <si>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</si>
  <si>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</si>
  <si>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</si>
  <si>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</si>
  <si>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</si>
  <si>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</si>
  <si>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</si>
  <si>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</si>
  <si>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</si>
  <si>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</si>
  <si>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</si>
  <si>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</si>
  <si>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</si>
  <si>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</si>
  <si>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</si>
  <si>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</si>
  <si>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</si>
  <si>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</si>
  <si>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</si>
  <si>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</si>
  <si>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</si>
  <si>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</si>
  <si>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</si>
  <si>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</si>
  <si>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</si>
  <si>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</si>
  <si>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</si>
  <si>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</si>
  <si>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</si>
  <si>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</si>
  <si>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</si>
  <si>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</si>
  <si>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</si>
  <si>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</si>
  <si>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</si>
  <si>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</si>
  <si>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</si>
  <si>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</si>
  <si>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</si>
  <si>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</si>
  <si>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</si>
  <si>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</si>
  <si>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</si>
  <si>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</si>
  <si>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</si>
  <si>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</si>
  <si>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</si>
  <si>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</si>
  <si>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</si>
  <si>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</si>
  <si>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</si>
  <si>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</si>
  <si>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</si>
  <si>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</si>
  <si>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</si>
  <si>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</si>
  <si>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</si>
  <si>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</si>
  <si>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</si>
  <si>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</si>
  <si>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</si>
  <si>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</si>
  <si>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</si>
  <si>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</si>
  <si>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</si>
  <si>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</si>
  <si>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</si>
  <si>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</si>
  <si>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</si>
  <si>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</si>
  <si>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</si>
  <si>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</si>
  <si>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</si>
  <si>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</si>
  <si>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</si>
  <si>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</si>
  <si>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</si>
  <si>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</si>
  <si>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</si>
  <si>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</si>
  <si>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</si>
  <si>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</si>
  <si>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</si>
  <si>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</si>
  <si>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</si>
  <si>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</si>
  <si>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</si>
  <si>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</si>
  <si>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</si>
  <si>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</si>
  <si>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</si>
  <si>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</si>
  <si>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</si>
  <si>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</si>
  <si>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</si>
  <si>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</si>
  <si>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</si>
  <si>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</si>
  <si>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</si>
  <si>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</si>
  <si>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</si>
  <si>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</si>
  <si>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</si>
  <si>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</si>
  <si>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</si>
  <si>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</si>
  <si>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</si>
  <si>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</si>
  <si>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</si>
  <si>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68.05.06</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</si>
  <si>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</si>
  <si>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</si>
  <si>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</si>
  <si>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</si>
  <si>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</si>
  <si>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</si>
  <si>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</si>
  <si>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</si>
  <si>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</si>
  <si>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</si>
  <si>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</si>
  <si>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</si>
  <si>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</si>
  <si>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</si>
  <si>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</si>
  <si>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</si>
  <si>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</si>
  <si>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</si>
  <si>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</si>
  <si>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</si>
  <si>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</si>
  <si>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</si>
  <si>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</si>
  <si>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</si>
  <si>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</si>
  <si>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</si>
  <si>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</si>
  <si>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</si>
  <si>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</si>
  <si>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</si>
  <si>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</si>
  <si>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</si>
  <si>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</si>
  <si>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</si>
  <si>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</si>
  <si>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</si>
  <si>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</si>
  <si>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</si>
  <si>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</si>
  <si>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</si>
  <si>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Asistenta sociala in caz de boli, din care:</t>
  </si>
  <si>
    <t>~persoane fizice</t>
  </si>
  <si>
    <t>Asistenta sociala pentru familie si copii, din care:</t>
  </si>
  <si>
    <t xml:space="preserve">  ~ Vouchere de vacanta conform OUG nr.63/2023</t>
  </si>
  <si>
    <t>CONT DE EXECUTIE CHELTUIELI SEPTEMBRIE 2023</t>
  </si>
  <si>
    <t>CONT DE EXECUTIE VENITURI SEPTEMBRIE 2023</t>
  </si>
  <si>
    <t xml:space="preserve">DIRECTOR GENERAL </t>
  </si>
  <si>
    <t>DIRECTOR ECONOMIC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</si>
</sst>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_ ;[Red]\-#,##0.00\ "/>
  </numFmts>
  <fonts count="26" x14ac:knownFonts="1">
    <font>
      <sz val="10"/>
      <name val="Arial"/>
      <charset val="238"/>
    </font>
    <font>
      <sz val="10"/>
      <name val="Arial"/>
      <charset val="238"/>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
      <b/>
      <sz val="10"/>
      <name val="Times New Roman CE"/>
      <charset val="238"/>
    </font>
    <font>
      <i/>
      <sz val="11"/>
      <name val="Palatino Linotype"/>
      <family val="1"/>
      <charset val="238"/>
    </font>
    <font>
      <sz val="10"/>
      <color rgb="FFFF0000"/>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53">
    <xf numFmtId="0" fontId="0" fillId="0" borderId="0" xfId="0"/>
    <xf numFmtId="0" fontId="2" fillId="0" borderId="0" xfId="0" applyFont="1" applyFill="1" applyAlignment="1">
      <alignment horizontal="left"/>
    </xf>
    <xf numFmtId="0" fontId="3" fillId="0" borderId="0" xfId="0" applyFont="1" applyFill="1" applyAlignment="1">
      <alignment vertical="center" wrapText="1"/>
    </xf>
    <xf numFmtId="0" fontId="3" fillId="0" borderId="0" xfId="0" applyFont="1" applyFill="1" applyBorder="1" applyAlignment="1">
      <alignment horizontal="left"/>
    </xf>
    <xf numFmtId="4" fontId="3" fillId="0" borderId="0" xfId="0" applyNumberFormat="1" applyFont="1" applyFill="1" applyBorder="1"/>
    <xf numFmtId="0" fontId="2" fillId="0" borderId="0" xfId="0" applyFont="1" applyFill="1" applyBorder="1"/>
    <xf numFmtId="0" fontId="4" fillId="0" borderId="0" xfId="0" applyFont="1" applyFill="1" applyBorder="1"/>
    <xf numFmtId="0" fontId="2" fillId="0" borderId="0" xfId="0" applyFont="1" applyFill="1" applyAlignment="1">
      <alignment horizontal="center"/>
    </xf>
    <xf numFmtId="2" fontId="3"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4" fillId="0" borderId="0" xfId="0" applyFont="1" applyFill="1"/>
    <xf numFmtId="2" fontId="3" fillId="0" borderId="1" xfId="0" applyNumberFormat="1" applyFont="1" applyFill="1" applyBorder="1" applyAlignment="1">
      <alignment horizontal="center"/>
    </xf>
    <xf numFmtId="2" fontId="3" fillId="0" borderId="1" xfId="0" applyNumberFormat="1" applyFont="1" applyFill="1" applyBorder="1" applyAlignment="1">
      <alignment horizontal="center" wrapText="1"/>
    </xf>
    <xf numFmtId="3" fontId="3" fillId="0" borderId="0" xfId="0" applyNumberFormat="1" applyFont="1" applyFill="1" applyBorder="1" applyAlignment="1">
      <alignment horizontal="center"/>
    </xf>
    <xf numFmtId="3" fontId="4" fillId="0" borderId="0" xfId="0" applyNumberFormat="1" applyFont="1" applyFill="1" applyBorder="1"/>
    <xf numFmtId="3" fontId="4" fillId="0" borderId="0" xfId="0" applyNumberFormat="1" applyFont="1" applyFill="1"/>
    <xf numFmtId="2" fontId="3" fillId="0" borderId="1" xfId="0" applyNumberFormat="1" applyFont="1" applyFill="1" applyBorder="1" applyAlignment="1">
      <alignment wrapText="1"/>
    </xf>
    <xf numFmtId="4" fontId="3" fillId="0" borderId="1" xfId="0" applyNumberFormat="1" applyFont="1" applyFill="1" applyBorder="1"/>
    <xf numFmtId="3" fontId="3" fillId="0" borderId="1" xfId="0" applyNumberFormat="1" applyFont="1" applyFill="1" applyBorder="1"/>
    <xf numFmtId="2" fontId="4" fillId="0" borderId="1" xfId="0" applyNumberFormat="1" applyFont="1" applyFill="1" applyBorder="1" applyAlignment="1">
      <alignment wrapText="1"/>
    </xf>
    <xf numFmtId="3" fontId="4" fillId="0" borderId="1" xfId="0" applyNumberFormat="1" applyFont="1" applyFill="1" applyBorder="1"/>
    <xf numFmtId="4" fontId="5" fillId="0" borderId="1" xfId="0" applyNumberFormat="1" applyFont="1" applyFill="1" applyBorder="1"/>
    <xf numFmtId="4" fontId="4" fillId="0" borderId="1" xfId="1" applyNumberFormat="1" applyFont="1" applyFill="1" applyBorder="1" applyAlignment="1" applyProtection="1">
      <alignment wrapText="1"/>
      <protection locked="0"/>
    </xf>
    <xf numFmtId="0" fontId="3" fillId="0" borderId="0" xfId="0" applyFont="1" applyFill="1" applyBorder="1"/>
    <xf numFmtId="0" fontId="3" fillId="0" borderId="0" xfId="0" applyFont="1" applyFill="1"/>
    <xf numFmtId="2" fontId="3" fillId="0" borderId="1" xfId="0" applyNumberFormat="1" applyFont="1" applyFill="1" applyBorder="1"/>
    <xf numFmtId="2" fontId="7" fillId="0" borderId="1" xfId="0" applyNumberFormat="1" applyFont="1" applyFill="1" applyBorder="1" applyAlignment="1">
      <alignment wrapText="1"/>
    </xf>
    <xf numFmtId="2" fontId="7"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wrapText="1"/>
    </xf>
    <xf numFmtId="2" fontId="4" fillId="0" borderId="1" xfId="2" applyNumberFormat="1" applyFont="1" applyFill="1" applyBorder="1" applyAlignment="1" applyProtection="1">
      <alignment wrapText="1"/>
    </xf>
    <xf numFmtId="4" fontId="4" fillId="0" borderId="0" xfId="0" applyNumberFormat="1" applyFont="1" applyFill="1" applyBorder="1"/>
    <xf numFmtId="2" fontId="4" fillId="0" borderId="1" xfId="0" applyNumberFormat="1" applyFont="1" applyFill="1" applyBorder="1" applyAlignment="1">
      <alignment horizontal="left" vertical="center" wrapText="1"/>
    </xf>
    <xf numFmtId="2" fontId="5"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wrapText="1"/>
    </xf>
    <xf numFmtId="2" fontId="5" fillId="0" borderId="1" xfId="0" applyNumberFormat="1" applyFont="1" applyFill="1" applyBorder="1" applyAlignment="1">
      <alignment wrapText="1"/>
    </xf>
    <xf numFmtId="2" fontId="8" fillId="0" borderId="1" xfId="0" applyNumberFormat="1" applyFont="1" applyFill="1" applyBorder="1" applyAlignment="1">
      <alignment wrapText="1"/>
    </xf>
    <xf numFmtId="2" fontId="8" fillId="0" borderId="1" xfId="0" applyNumberFormat="1" applyFont="1" applyFill="1" applyBorder="1"/>
    <xf numFmtId="0" fontId="4" fillId="0" borderId="1" xfId="0" applyFont="1" applyFill="1" applyBorder="1"/>
    <xf numFmtId="0" fontId="4" fillId="0" borderId="0" xfId="0" applyFont="1" applyFill="1" applyAlignment="1">
      <alignment wrapText="1"/>
    </xf>
    <xf numFmtId="4" fontId="4" fillId="0" borderId="0" xfId="0" applyNumberFormat="1" applyFont="1" applyFill="1"/>
    <xf numFmtId="49" fontId="9" fillId="0" borderId="0" xfId="0" applyNumberFormat="1" applyFont="1" applyFill="1" applyBorder="1" applyAlignment="1">
      <alignment vertical="top" wrapText="1"/>
    </xf>
    <xf numFmtId="3" fontId="10" fillId="0" borderId="0" xfId="0" applyNumberFormat="1" applyFont="1" applyFill="1" applyBorder="1" applyAlignment="1">
      <alignment horizontal="center"/>
    </xf>
    <xf numFmtId="3" fontId="9" fillId="0" borderId="0" xfId="0" applyNumberFormat="1" applyFont="1" applyFill="1" applyBorder="1"/>
    <xf numFmtId="0" fontId="9" fillId="0" borderId="0" xfId="0" applyFont="1" applyFill="1"/>
    <xf numFmtId="4" fontId="9" fillId="0" borderId="0" xfId="0" applyNumberFormat="1" applyFont="1" applyFill="1" applyBorder="1"/>
    <xf numFmtId="4" fontId="11" fillId="0" borderId="0" xfId="0" applyNumberFormat="1" applyFont="1" applyFill="1" applyBorder="1" applyAlignment="1">
      <alignment wrapText="1"/>
    </xf>
    <xf numFmtId="3" fontId="11" fillId="0" borderId="0" xfId="0" applyNumberFormat="1" applyFont="1" applyFill="1" applyBorder="1" applyAlignment="1">
      <alignment wrapText="1"/>
    </xf>
    <xf numFmtId="164" fontId="9" fillId="0" borderId="0" xfId="0" applyNumberFormat="1" applyFont="1" applyFill="1" applyBorder="1"/>
    <xf numFmtId="3" fontId="10" fillId="0" borderId="0" xfId="0" applyNumberFormat="1" applyFont="1" applyFill="1" applyBorder="1" applyAlignment="1">
      <alignment horizontal="center" wrapText="1"/>
    </xf>
    <xf numFmtId="49"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49" fontId="11" fillId="0" borderId="1" xfId="0" applyNumberFormat="1" applyFont="1" applyFill="1" applyBorder="1" applyAlignment="1">
      <alignment horizontal="center" vertical="top" wrapText="1"/>
    </xf>
    <xf numFmtId="3" fontId="11" fillId="0" borderId="1" xfId="0" applyNumberFormat="1" applyFont="1" applyFill="1" applyBorder="1" applyAlignment="1">
      <alignment horizontal="center"/>
    </xf>
    <xf numFmtId="3" fontId="10" fillId="0" borderId="1" xfId="0" applyNumberFormat="1" applyFont="1" applyFill="1" applyBorder="1" applyAlignment="1">
      <alignment horizontal="center"/>
    </xf>
    <xf numFmtId="49" fontId="11" fillId="0" borderId="1" xfId="0" applyNumberFormat="1" applyFont="1" applyFill="1" applyBorder="1" applyAlignment="1">
      <alignment vertical="top" wrapText="1"/>
    </xf>
    <xf numFmtId="165" fontId="11" fillId="0" borderId="1" xfId="2" applyNumberFormat="1" applyFont="1" applyFill="1" applyBorder="1" applyAlignment="1" applyProtection="1">
      <alignment horizontal="left" wrapText="1"/>
    </xf>
    <xf numFmtId="3" fontId="11" fillId="0" borderId="1" xfId="3" applyNumberFormat="1" applyFont="1" applyFill="1" applyBorder="1" applyAlignment="1" applyProtection="1">
      <alignment horizontal="right" wrapText="1"/>
    </xf>
    <xf numFmtId="0" fontId="11" fillId="0" borderId="0" xfId="0" applyFont="1" applyFill="1"/>
    <xf numFmtId="165" fontId="11" fillId="0" borderId="1" xfId="2" applyNumberFormat="1" applyFont="1" applyFill="1" applyBorder="1" applyAlignment="1">
      <alignment wrapText="1"/>
    </xf>
    <xf numFmtId="49" fontId="11" fillId="0" borderId="1" xfId="0" applyNumberFormat="1" applyFont="1" applyFill="1" applyBorder="1" applyAlignment="1">
      <alignment horizontal="left" vertical="top" wrapText="1"/>
    </xf>
    <xf numFmtId="49" fontId="9" fillId="0" borderId="1" xfId="0" applyNumberFormat="1" applyFont="1" applyFill="1" applyBorder="1" applyAlignment="1">
      <alignment vertical="top" wrapText="1"/>
    </xf>
    <xf numFmtId="4" fontId="9" fillId="0" borderId="1" xfId="2" applyNumberFormat="1" applyFont="1" applyFill="1" applyBorder="1" applyAlignment="1">
      <alignment wrapText="1"/>
    </xf>
    <xf numFmtId="3" fontId="9" fillId="0" borderId="1" xfId="0" applyNumberFormat="1" applyFont="1" applyFill="1" applyBorder="1"/>
    <xf numFmtId="165" fontId="9" fillId="0" borderId="1" xfId="2" applyNumberFormat="1" applyFont="1" applyFill="1" applyBorder="1" applyAlignment="1">
      <alignment wrapText="1"/>
    </xf>
    <xf numFmtId="165" fontId="9" fillId="0" borderId="1" xfId="2" applyNumberFormat="1" applyFont="1" applyFill="1" applyBorder="1" applyAlignment="1" applyProtection="1">
      <alignment horizontal="left" vertical="center" wrapText="1"/>
    </xf>
    <xf numFmtId="0" fontId="12" fillId="0" borderId="0" xfId="0" applyFont="1" applyFill="1"/>
    <xf numFmtId="49" fontId="12" fillId="0" borderId="1" xfId="0" applyNumberFormat="1" applyFont="1" applyFill="1" applyBorder="1" applyAlignment="1">
      <alignment vertical="top" wrapText="1"/>
    </xf>
    <xf numFmtId="165" fontId="12" fillId="0" borderId="1" xfId="2" applyNumberFormat="1" applyFont="1" applyFill="1" applyBorder="1" applyAlignment="1">
      <alignment wrapText="1"/>
    </xf>
    <xf numFmtId="3" fontId="11" fillId="0" borderId="1" xfId="0" applyNumberFormat="1" applyFont="1" applyFill="1" applyBorder="1"/>
    <xf numFmtId="3" fontId="9" fillId="0" borderId="1" xfId="0" applyNumberFormat="1" applyFont="1" applyFill="1" applyBorder="1" applyAlignment="1">
      <alignment vertical="top" wrapText="1"/>
    </xf>
    <xf numFmtId="49" fontId="9" fillId="0" borderId="1" xfId="0" applyNumberFormat="1" applyFont="1" applyFill="1" applyBorder="1" applyAlignment="1">
      <alignment horizontal="left" vertical="top" wrapText="1"/>
    </xf>
    <xf numFmtId="165" fontId="11" fillId="0" borderId="1" xfId="3" applyNumberFormat="1" applyFont="1" applyFill="1" applyBorder="1" applyAlignment="1">
      <alignment wrapText="1"/>
    </xf>
    <xf numFmtId="165" fontId="9" fillId="0" borderId="1" xfId="3" applyNumberFormat="1" applyFont="1" applyFill="1" applyBorder="1" applyAlignment="1">
      <alignment wrapText="1"/>
    </xf>
    <xf numFmtId="3" fontId="9" fillId="0" borderId="1" xfId="3" applyNumberFormat="1" applyFont="1" applyFill="1" applyBorder="1" applyAlignment="1" applyProtection="1">
      <alignment horizontal="right" wrapText="1"/>
    </xf>
    <xf numFmtId="4" fontId="11" fillId="0" borderId="1" xfId="2" applyNumberFormat="1" applyFont="1" applyFill="1" applyBorder="1" applyAlignment="1">
      <alignment wrapText="1"/>
    </xf>
    <xf numFmtId="4" fontId="9" fillId="0" borderId="1" xfId="0" applyNumberFormat="1" applyFont="1" applyFill="1" applyBorder="1" applyAlignment="1" applyProtection="1">
      <alignment wrapText="1"/>
    </xf>
    <xf numFmtId="4" fontId="9" fillId="0" borderId="1" xfId="0" applyNumberFormat="1" applyFont="1" applyFill="1" applyBorder="1" applyAlignment="1" applyProtection="1">
      <alignment horizontal="left" wrapText="1"/>
    </xf>
    <xf numFmtId="3" fontId="12" fillId="0" borderId="1" xfId="0" applyNumberFormat="1" applyFont="1" applyFill="1" applyBorder="1" applyAlignment="1">
      <alignment horizontal="right"/>
    </xf>
    <xf numFmtId="4" fontId="11" fillId="0" borderId="1" xfId="0" applyNumberFormat="1" applyFont="1" applyFill="1" applyBorder="1" applyAlignment="1" applyProtection="1">
      <alignment horizontal="left" wrapText="1"/>
    </xf>
    <xf numFmtId="165" fontId="14" fillId="0" borderId="1" xfId="2" applyNumberFormat="1" applyFont="1" applyFill="1" applyBorder="1" applyAlignment="1">
      <alignment wrapText="1"/>
    </xf>
    <xf numFmtId="4" fontId="9" fillId="0" borderId="1" xfId="2" applyNumberFormat="1" applyFont="1" applyFill="1" applyBorder="1" applyAlignment="1" applyProtection="1">
      <alignment wrapText="1"/>
    </xf>
    <xf numFmtId="3" fontId="9" fillId="0" borderId="1" xfId="0" applyNumberFormat="1" applyFont="1" applyFill="1" applyBorder="1" applyProtection="1"/>
    <xf numFmtId="165" fontId="14" fillId="0" borderId="1" xfId="2" applyNumberFormat="1" applyFont="1" applyFill="1" applyBorder="1" applyAlignment="1">
      <alignment horizontal="left" vertical="center" wrapText="1"/>
    </xf>
    <xf numFmtId="165" fontId="15" fillId="0" borderId="1" xfId="3" applyNumberFormat="1" applyFont="1" applyFill="1" applyBorder="1" applyAlignment="1">
      <alignment horizontal="left" vertical="center" wrapText="1"/>
    </xf>
    <xf numFmtId="165" fontId="14" fillId="0" borderId="1" xfId="3" applyNumberFormat="1" applyFont="1" applyFill="1" applyBorder="1" applyAlignment="1">
      <alignment horizontal="left" vertical="center" wrapText="1"/>
    </xf>
    <xf numFmtId="3" fontId="9" fillId="0" borderId="1" xfId="0" applyNumberFormat="1" applyFont="1" applyFill="1" applyBorder="1" applyAlignment="1" applyProtection="1">
      <alignment vertical="top" wrapText="1"/>
    </xf>
    <xf numFmtId="3" fontId="9" fillId="0" borderId="1" xfId="2" applyNumberFormat="1" applyFont="1" applyFill="1" applyBorder="1" applyAlignment="1">
      <alignment wrapText="1"/>
    </xf>
    <xf numFmtId="165" fontId="11" fillId="0" borderId="1" xfId="4" applyNumberFormat="1" applyFont="1" applyFill="1" applyBorder="1" applyAlignment="1">
      <alignment vertical="top" wrapText="1"/>
    </xf>
    <xf numFmtId="165" fontId="9" fillId="0" borderId="1" xfId="4" applyNumberFormat="1" applyFont="1" applyFill="1" applyBorder="1" applyAlignment="1">
      <alignment vertical="top" wrapText="1"/>
    </xf>
    <xf numFmtId="165" fontId="11" fillId="0" borderId="1" xfId="5" applyNumberFormat="1" applyFont="1" applyFill="1" applyBorder="1" applyAlignment="1" applyProtection="1">
      <alignment vertical="top" wrapText="1"/>
    </xf>
    <xf numFmtId="4" fontId="9" fillId="0" borderId="1" xfId="0" applyNumberFormat="1" applyFont="1" applyFill="1" applyBorder="1"/>
    <xf numFmtId="4" fontId="9" fillId="0" borderId="1" xfId="0" applyNumberFormat="1" applyFont="1" applyFill="1" applyBorder="1" applyAlignment="1">
      <alignment horizontal="left" vertical="center" wrapText="1"/>
    </xf>
    <xf numFmtId="2" fontId="9" fillId="0" borderId="1" xfId="2" applyNumberFormat="1" applyFont="1" applyFill="1" applyBorder="1" applyAlignment="1">
      <alignment wrapText="1"/>
    </xf>
    <xf numFmtId="165" fontId="11" fillId="0" borderId="1" xfId="2" applyNumberFormat="1" applyFont="1" applyFill="1" applyBorder="1" applyAlignment="1"/>
    <xf numFmtId="165" fontId="9" fillId="0" borderId="1" xfId="2" applyNumberFormat="1" applyFont="1" applyFill="1" applyBorder="1" applyAlignment="1"/>
    <xf numFmtId="3" fontId="11" fillId="0" borderId="1" xfId="0" applyNumberFormat="1" applyFont="1" applyFill="1" applyBorder="1" applyAlignment="1">
      <alignment wrapText="1"/>
    </xf>
    <xf numFmtId="3" fontId="9" fillId="0" borderId="1" xfId="0" applyNumberFormat="1" applyFont="1" applyFill="1" applyBorder="1" applyAlignment="1">
      <alignment wrapText="1"/>
    </xf>
    <xf numFmtId="1" fontId="3" fillId="0" borderId="1" xfId="0" applyNumberFormat="1" applyFont="1" applyFill="1" applyBorder="1" applyAlignment="1">
      <alignment horizontal="center"/>
    </xf>
    <xf numFmtId="4" fontId="2" fillId="0" borderId="0" xfId="0" applyNumberFormat="1" applyFont="1" applyFill="1" applyAlignment="1">
      <alignment horizontal="center"/>
    </xf>
    <xf numFmtId="2" fontId="5" fillId="0" borderId="1" xfId="0" applyNumberFormat="1" applyFont="1" applyFill="1" applyBorder="1" applyAlignment="1">
      <alignment horizontal="left"/>
    </xf>
    <xf numFmtId="2" fontId="6" fillId="0" borderId="1" xfId="0" applyNumberFormat="1" applyFont="1" applyFill="1" applyBorder="1" applyAlignment="1">
      <alignment horizontal="left"/>
    </xf>
    <xf numFmtId="2" fontId="17" fillId="0" borderId="1" xfId="0" applyNumberFormat="1" applyFont="1" applyFill="1" applyBorder="1" applyAlignment="1">
      <alignment wrapText="1"/>
    </xf>
    <xf numFmtId="2" fontId="18" fillId="0" borderId="1" xfId="0" applyNumberFormat="1" applyFont="1" applyFill="1" applyBorder="1" applyAlignment="1">
      <alignment wrapText="1"/>
    </xf>
    <xf numFmtId="2" fontId="19" fillId="0" borderId="1" xfId="0" applyNumberFormat="1" applyFont="1" applyFill="1" applyBorder="1" applyAlignment="1">
      <alignment wrapText="1"/>
    </xf>
    <xf numFmtId="2" fontId="6" fillId="0" borderId="1" xfId="0" applyNumberFormat="1" applyFont="1" applyFill="1" applyBorder="1" applyAlignment="1">
      <alignment wrapText="1"/>
    </xf>
    <xf numFmtId="49" fontId="6" fillId="0" borderId="1" xfId="1" applyNumberFormat="1" applyFont="1" applyFill="1" applyBorder="1" applyAlignment="1" applyProtection="1">
      <alignment horizontal="left"/>
      <protection locked="0"/>
    </xf>
    <xf numFmtId="2" fontId="3" fillId="0" borderId="1" xfId="0" applyNumberFormat="1" applyFont="1" applyFill="1" applyBorder="1" applyAlignment="1">
      <alignment horizontal="left"/>
    </xf>
    <xf numFmtId="2" fontId="6" fillId="0" borderId="1" xfId="0" applyNumberFormat="1" applyFont="1" applyFill="1" applyBorder="1" applyAlignment="1" applyProtection="1">
      <alignment horizontal="left" vertical="center"/>
    </xf>
    <xf numFmtId="0" fontId="20" fillId="0" borderId="0" xfId="0" applyFont="1" applyFill="1" applyAlignment="1">
      <alignment horizontal="left"/>
    </xf>
    <xf numFmtId="3" fontId="21" fillId="0" borderId="0" xfId="0" applyNumberFormat="1" applyFont="1" applyFill="1" applyBorder="1" applyAlignment="1">
      <alignment horizontal="center"/>
    </xf>
    <xf numFmtId="3" fontId="9" fillId="0" borderId="1" xfId="0" applyNumberFormat="1" applyFont="1" applyFill="1" applyBorder="1" applyAlignment="1" applyProtection="1">
      <alignment horizontal="center" vertical="top" wrapText="1"/>
    </xf>
    <xf numFmtId="4" fontId="11" fillId="0" borderId="1" xfId="3" applyNumberFormat="1" applyFont="1" applyFill="1" applyBorder="1" applyAlignment="1" applyProtection="1">
      <alignment horizontal="right" wrapText="1"/>
    </xf>
    <xf numFmtId="4" fontId="11" fillId="0" borderId="1" xfId="3" applyNumberFormat="1" applyFont="1" applyFill="1" applyBorder="1" applyAlignment="1">
      <alignment horizontal="right" wrapText="1"/>
    </xf>
    <xf numFmtId="4" fontId="10" fillId="0" borderId="1" xfId="0" applyNumberFormat="1" applyFont="1" applyFill="1" applyBorder="1" applyAlignment="1">
      <alignment horizontal="right"/>
    </xf>
    <xf numFmtId="4" fontId="13" fillId="0" borderId="1" xfId="3" applyNumberFormat="1" applyFont="1" applyFill="1" applyBorder="1" applyAlignment="1">
      <alignment horizontal="right" wrapText="1"/>
    </xf>
    <xf numFmtId="4" fontId="11" fillId="0" borderId="1" xfId="3" applyNumberFormat="1" applyFont="1" applyFill="1" applyBorder="1" applyAlignment="1">
      <alignment horizontal="right"/>
    </xf>
    <xf numFmtId="4" fontId="13" fillId="0" borderId="1" xfId="3" applyNumberFormat="1" applyFont="1" applyFill="1" applyBorder="1" applyAlignment="1" applyProtection="1">
      <alignment horizontal="right" wrapText="1"/>
    </xf>
    <xf numFmtId="4" fontId="11" fillId="0" borderId="1" xfId="0" applyNumberFormat="1" applyFont="1" applyFill="1" applyBorder="1"/>
    <xf numFmtId="4" fontId="9" fillId="0" borderId="1" xfId="2" applyNumberFormat="1" applyFont="1" applyFill="1" applyBorder="1" applyAlignment="1">
      <alignment horizontal="center" wrapText="1"/>
    </xf>
    <xf numFmtId="49" fontId="22" fillId="0" borderId="1" xfId="0" applyNumberFormat="1" applyFont="1" applyFill="1" applyBorder="1" applyAlignment="1">
      <alignment vertical="top" wrapText="1"/>
    </xf>
    <xf numFmtId="4" fontId="6" fillId="0" borderId="0" xfId="0" applyNumberFormat="1" applyFont="1" applyFill="1" applyBorder="1"/>
    <xf numFmtId="0" fontId="6" fillId="0" borderId="0" xfId="0" applyFont="1" applyFill="1" applyBorder="1"/>
    <xf numFmtId="4" fontId="6" fillId="0" borderId="1" xfId="0" applyNumberFormat="1" applyFont="1" applyFill="1" applyBorder="1"/>
    <xf numFmtId="3" fontId="6" fillId="0" borderId="1" xfId="0" applyNumberFormat="1" applyFont="1" applyFill="1" applyBorder="1"/>
    <xf numFmtId="0" fontId="6" fillId="0" borderId="0" xfId="0" applyFont="1" applyFill="1"/>
    <xf numFmtId="2" fontId="23" fillId="0" borderId="1" xfId="0" applyNumberFormat="1" applyFont="1" applyFill="1" applyBorder="1" applyAlignment="1">
      <alignment wrapText="1"/>
    </xf>
    <xf numFmtId="4" fontId="4" fillId="0" borderId="1" xfId="0" applyNumberFormat="1" applyFont="1" applyFill="1" applyBorder="1"/>
    <xf numFmtId="4" fontId="12" fillId="0" borderId="1" xfId="0" applyNumberFormat="1" applyFont="1" applyFill="1" applyBorder="1" applyAlignment="1">
      <alignment horizontal="right"/>
    </xf>
    <xf numFmtId="4" fontId="24" fillId="0" borderId="1" xfId="0" applyNumberFormat="1" applyFont="1" applyFill="1" applyBorder="1" applyAlignment="1">
      <alignment horizontal="right"/>
    </xf>
    <xf numFmtId="4" fontId="9" fillId="0" borderId="1" xfId="3" applyNumberFormat="1" applyFont="1" applyFill="1" applyBorder="1" applyAlignment="1">
      <alignment horizontal="right" wrapText="1"/>
    </xf>
    <xf numFmtId="49" fontId="9" fillId="2" borderId="1" xfId="0" applyNumberFormat="1" applyFont="1" applyFill="1" applyBorder="1" applyAlignment="1">
      <alignment vertical="top" wrapText="1"/>
    </xf>
    <xf numFmtId="4" fontId="9" fillId="2" borderId="1" xfId="2" applyNumberFormat="1" applyFont="1" applyFill="1" applyBorder="1" applyAlignment="1" applyProtection="1">
      <alignment wrapText="1"/>
    </xf>
    <xf numFmtId="4" fontId="10" fillId="2" borderId="1" xfId="0" applyNumberFormat="1" applyFont="1" applyFill="1" applyBorder="1" applyAlignment="1">
      <alignment horizontal="right"/>
    </xf>
    <xf numFmtId="0" fontId="9" fillId="2" borderId="0" xfId="0" applyFont="1" applyFill="1"/>
    <xf numFmtId="0" fontId="11" fillId="2" borderId="0" xfId="0" applyFont="1" applyFill="1"/>
    <xf numFmtId="3" fontId="9" fillId="2" borderId="1" xfId="0" applyNumberFormat="1" applyFont="1" applyFill="1" applyBorder="1"/>
    <xf numFmtId="4" fontId="12" fillId="2" borderId="1" xfId="0" applyNumberFormat="1" applyFont="1" applyFill="1" applyBorder="1" applyAlignment="1">
      <alignment horizontal="right"/>
    </xf>
    <xf numFmtId="3" fontId="9" fillId="2" borderId="1" xfId="3" applyNumberFormat="1" applyFont="1" applyFill="1" applyBorder="1" applyAlignment="1" applyProtection="1">
      <alignment horizontal="right" wrapText="1"/>
    </xf>
    <xf numFmtId="4" fontId="9" fillId="0" borderId="1" xfId="3" applyNumberFormat="1" applyFont="1" applyFill="1" applyBorder="1" applyAlignment="1" applyProtection="1">
      <alignment horizontal="right" wrapText="1"/>
    </xf>
    <xf numFmtId="49" fontId="11" fillId="0" borderId="0" xfId="0" applyNumberFormat="1" applyFont="1" applyFill="1" applyBorder="1" applyAlignment="1">
      <alignment vertical="top" wrapText="1"/>
    </xf>
    <xf numFmtId="0" fontId="5" fillId="0" borderId="0" xfId="0" applyFont="1" applyFill="1"/>
    <xf numFmtId="4" fontId="5" fillId="0" borderId="0" xfId="0" applyNumberFormat="1" applyFont="1" applyFill="1"/>
    <xf numFmtId="4" fontId="25" fillId="0" borderId="0" xfId="0" applyNumberFormat="1" applyFont="1" applyFill="1" applyBorder="1"/>
    <xf numFmtId="0" fontId="25" fillId="0" borderId="0" xfId="0" applyFont="1" applyFill="1" applyBorder="1"/>
    <xf numFmtId="49" fontId="9" fillId="2" borderId="0" xfId="0" applyNumberFormat="1" applyFont="1" applyFill="1" applyBorder="1" applyAlignment="1">
      <alignment vertical="top" wrapText="1"/>
    </xf>
    <xf numFmtId="165" fontId="9" fillId="2" borderId="1" xfId="2" applyNumberFormat="1" applyFont="1" applyFill="1" applyBorder="1" applyAlignment="1"/>
    <xf numFmtId="3" fontId="9" fillId="0" borderId="0" xfId="0" applyNumberFormat="1" applyFont="1" applyFill="1"/>
    <xf numFmtId="0" fontId="3" fillId="0" borderId="0" xfId="0" applyFont="1" applyFill="1" applyBorder="1" applyAlignment="1">
      <alignment horizontal="center" wrapText="1"/>
    </xf>
    <xf numFmtId="0" fontId="3"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pageSetUpPr fitToPage="1"/>
  </sheetPr>
  <dimension ref="A1:FQ156"/>
  <sheetViews>
    <sheetView tabSelected="1" zoomScaleNormal="100" workbookViewId="0">
      <pane xSplit="3" ySplit="6" topLeftCell="D113" activePane="bottomRight" state="frozen"/>
      <selection activeCell="B2" sqref="B2"/>
      <selection pane="topRight" activeCell="B2" sqref="B2"/>
      <selection pane="bottomLeft" activeCell="B2" sqref="B2"/>
      <selection pane="bottomRight" activeCell="D120" sqref="D120"/>
    </sheetView>
  </sheetViews>
  <sheetFormatPr defaultRowHeight="12.75" x14ac:dyDescent="0.2"/>
  <cols>
    <col min="1" max="1" width="11" style="40" customWidth="1"/>
    <col min="2" max="2" width="59.5703125" style="11" customWidth="1"/>
    <col min="3" max="3" width="15" style="41" customWidth="1"/>
    <col min="4" max="4" width="15.140625" style="41" customWidth="1"/>
    <col min="5" max="6" width="18" style="11" customWidth="1"/>
    <col min="7" max="7" width="10" style="6" customWidth="1"/>
    <col min="8" max="8" width="8.5703125" style="6" customWidth="1"/>
    <col min="9" max="9" width="10.5703125" style="6" customWidth="1"/>
    <col min="10" max="10" width="10.85546875" style="6" customWidth="1"/>
    <col min="11" max="11" width="11" style="6" customWidth="1"/>
    <col min="12" max="12" width="10.28515625" style="6" customWidth="1"/>
    <col min="13" max="13" width="9.140625" style="6"/>
    <col min="14" max="14" width="10" style="6" customWidth="1"/>
    <col min="15" max="15" width="10.7109375" style="6" customWidth="1"/>
    <col min="16" max="16" width="10" style="6" customWidth="1"/>
    <col min="17" max="17" width="10.28515625" style="6" customWidth="1"/>
    <col min="18" max="18" width="10" style="6" customWidth="1"/>
    <col min="19" max="19" width="10.85546875" style="6" customWidth="1"/>
    <col min="20" max="20" width="9.140625" style="6"/>
    <col min="21" max="21" width="9.7109375" style="6" customWidth="1"/>
    <col min="22" max="22" width="10.140625" style="6" customWidth="1"/>
    <col min="23" max="23" width="10.85546875" style="6" customWidth="1"/>
    <col min="24" max="24" width="9.7109375" style="6" customWidth="1"/>
    <col min="25" max="26" width="10.5703125" style="6" customWidth="1"/>
    <col min="27" max="27" width="10.85546875" style="6" customWidth="1"/>
    <col min="28" max="28" width="9.85546875" style="6" customWidth="1"/>
    <col min="29" max="29" width="9" style="6" customWidth="1"/>
    <col min="30" max="30" width="10.140625" style="6" customWidth="1"/>
    <col min="31" max="31" width="10.5703125" style="6" customWidth="1"/>
    <col min="32" max="32" width="10.7109375" style="6" customWidth="1"/>
    <col min="33" max="33" width="9.28515625" style="6" customWidth="1"/>
    <col min="34" max="34" width="10.28515625" style="6" customWidth="1"/>
    <col min="35" max="35" width="9.85546875" style="6" customWidth="1"/>
    <col min="36" max="36" width="10.7109375" style="6" customWidth="1"/>
    <col min="37" max="37" width="10" style="6" customWidth="1"/>
    <col min="38" max="38" width="10.28515625" style="6" customWidth="1"/>
    <col min="39" max="39" width="9.5703125" style="6" customWidth="1"/>
    <col min="40" max="40" width="10.7109375" style="6" customWidth="1"/>
    <col min="41" max="41" width="10.140625" style="6" bestFit="1" customWidth="1"/>
    <col min="42" max="42" width="10.5703125" style="6" customWidth="1"/>
    <col min="43" max="43" width="10" style="6" customWidth="1"/>
    <col min="44" max="44" width="10.85546875" style="6" customWidth="1"/>
    <col min="45" max="45" width="10.140625" style="6" customWidth="1"/>
    <col min="46" max="46" width="9.7109375" style="6" customWidth="1"/>
    <col min="47" max="47" width="10.85546875" style="6" customWidth="1"/>
    <col min="48" max="48" width="11.140625" style="6" customWidth="1"/>
    <col min="49" max="49" width="9.140625" style="6"/>
    <col min="50" max="50" width="10.5703125" style="6" customWidth="1"/>
    <col min="51" max="51" width="9.85546875" style="6" customWidth="1"/>
    <col min="52" max="52" width="10.85546875" style="6" customWidth="1"/>
    <col min="53" max="53" width="10.28515625" style="6" customWidth="1"/>
    <col min="54" max="54" width="8.5703125" style="6" customWidth="1"/>
    <col min="55" max="55" width="10.42578125" style="6" customWidth="1"/>
    <col min="56" max="57" width="9.85546875" style="6" customWidth="1"/>
    <col min="58" max="58" width="9.28515625" style="6" customWidth="1"/>
    <col min="59" max="59" width="9" style="6" customWidth="1"/>
    <col min="60" max="60" width="10.42578125" style="6" customWidth="1"/>
    <col min="61" max="61" width="11.28515625" style="6" customWidth="1"/>
    <col min="62" max="62" width="9.85546875" style="6" customWidth="1"/>
    <col min="63" max="63" width="10.42578125" style="6" customWidth="1"/>
    <col min="64" max="64" width="9.7109375" style="6" customWidth="1"/>
    <col min="65" max="65" width="11.140625" style="6" customWidth="1"/>
    <col min="66" max="66" width="10.42578125" style="6" customWidth="1"/>
    <col min="67" max="67" width="10" style="6" customWidth="1"/>
    <col min="68" max="68" width="10.140625" style="6" customWidth="1"/>
    <col min="69" max="69" width="10.7109375" style="6" customWidth="1"/>
    <col min="70" max="70" width="11.140625" style="6" customWidth="1"/>
    <col min="71" max="71" width="9.5703125" style="6" customWidth="1"/>
    <col min="72" max="72" width="11.28515625" style="6" customWidth="1"/>
    <col min="73" max="73" width="11" style="6" customWidth="1"/>
    <col min="74" max="74" width="9.85546875" style="6" customWidth="1"/>
    <col min="75" max="75" width="10.7109375" style="6" customWidth="1"/>
    <col min="76" max="76" width="10.28515625" style="6" customWidth="1"/>
    <col min="77" max="77" width="10.5703125" style="6" customWidth="1"/>
    <col min="78" max="78" width="9.5703125" style="6" customWidth="1"/>
    <col min="79" max="79" width="8.42578125" style="6" customWidth="1"/>
    <col min="80" max="80" width="10.7109375" style="6" customWidth="1"/>
    <col min="81" max="81" width="10.140625" style="6" customWidth="1"/>
    <col min="82" max="82" width="10.7109375" style="6" customWidth="1"/>
    <col min="83" max="83" width="9.85546875" style="6" customWidth="1"/>
    <col min="84" max="84" width="9.7109375" style="6" customWidth="1"/>
    <col min="85" max="85" width="10" style="6" customWidth="1"/>
    <col min="86" max="86" width="11.42578125" style="6" customWidth="1"/>
    <col min="87" max="87" width="10" style="6" customWidth="1"/>
    <col min="88" max="88" width="9.7109375" style="6" customWidth="1"/>
    <col min="89" max="89" width="10" style="6" customWidth="1"/>
    <col min="90" max="90" width="10.7109375" style="6" customWidth="1"/>
    <col min="91" max="91" width="9.28515625" style="6" customWidth="1"/>
    <col min="92" max="92" width="10.7109375" style="6" customWidth="1"/>
    <col min="93" max="93" width="10.140625" style="6" customWidth="1"/>
    <col min="94" max="94" width="10.85546875" style="6" customWidth="1"/>
    <col min="95" max="95" width="11.140625" style="6" customWidth="1"/>
    <col min="96" max="98" width="10.28515625" style="6" customWidth="1"/>
    <col min="99" max="99" width="9.5703125" style="6" customWidth="1"/>
    <col min="100" max="100" width="10.28515625" style="6" customWidth="1"/>
    <col min="101" max="101" width="9.5703125" style="6" customWidth="1"/>
    <col min="102" max="102" width="10.140625" style="6" customWidth="1"/>
    <col min="103" max="103" width="8.85546875" style="6" customWidth="1"/>
    <col min="104" max="104" width="9.42578125" style="6" customWidth="1"/>
    <col min="105" max="105" width="10.28515625" style="6" customWidth="1"/>
    <col min="106" max="106" width="9.85546875" style="6" customWidth="1"/>
    <col min="107" max="107" width="9.5703125" style="6" customWidth="1"/>
    <col min="108" max="108" width="9" style="6" customWidth="1"/>
    <col min="109" max="109" width="9.7109375" style="6" customWidth="1"/>
    <col min="110" max="111" width="10.42578125" style="6" customWidth="1"/>
    <col min="112" max="112" width="10.140625" style="6" customWidth="1"/>
    <col min="113" max="113" width="10.28515625" style="6" customWidth="1"/>
    <col min="114" max="114" width="11.5703125" style="6" customWidth="1"/>
    <col min="115" max="116" width="11.140625" style="6" customWidth="1"/>
    <col min="117" max="117" width="9.85546875" style="6" customWidth="1"/>
    <col min="118" max="118" width="8.5703125" style="6" customWidth="1"/>
    <col min="119" max="119" width="10.28515625" style="6" customWidth="1"/>
    <col min="120" max="120" width="10" style="6" customWidth="1"/>
    <col min="121" max="121" width="9.85546875" style="6" customWidth="1"/>
    <col min="122" max="122" width="10.140625" style="6" customWidth="1"/>
    <col min="123" max="123" width="11.7109375" style="6" customWidth="1"/>
    <col min="124" max="124" width="8.140625" style="6" customWidth="1"/>
    <col min="125" max="125" width="8.5703125" style="6" customWidth="1"/>
    <col min="126" max="126" width="10.140625" style="6" customWidth="1"/>
    <col min="127" max="127" width="11.7109375" style="6" customWidth="1"/>
    <col min="128" max="128" width="9.5703125" style="6" customWidth="1"/>
    <col min="129" max="129" width="9.42578125" style="6" customWidth="1"/>
    <col min="130" max="130" width="12.28515625" style="6" customWidth="1"/>
    <col min="131" max="131" width="11.42578125" style="6" customWidth="1"/>
    <col min="132" max="132" width="11.5703125" style="6" customWidth="1"/>
    <col min="133" max="133" width="11.42578125" style="6" customWidth="1"/>
    <col min="134" max="134" width="14.28515625" style="6" customWidth="1"/>
    <col min="135" max="135" width="10.5703125" style="6" customWidth="1"/>
    <col min="136" max="136" width="11.7109375" style="6" bestFit="1" customWidth="1"/>
    <col min="137" max="137" width="11" style="6" customWidth="1"/>
    <col min="138" max="138" width="12" style="6" customWidth="1"/>
    <col min="139" max="139" width="10.85546875" style="6" customWidth="1"/>
    <col min="140" max="140" width="11.5703125" style="6" customWidth="1"/>
    <col min="141" max="141" width="9.85546875" style="6" customWidth="1"/>
    <col min="142" max="142" width="10.5703125" style="6" customWidth="1"/>
    <col min="143" max="144" width="9.140625" style="6"/>
    <col min="145" max="145" width="10.5703125" style="6" customWidth="1"/>
    <col min="146" max="146" width="9.85546875" style="6" customWidth="1"/>
    <col min="147" max="147" width="10.140625" style="6" customWidth="1"/>
    <col min="148" max="149" width="9.140625" style="6"/>
    <col min="150" max="150" width="10.5703125" style="6" customWidth="1"/>
    <col min="151" max="151" width="10" style="6" customWidth="1"/>
    <col min="152" max="152" width="9.85546875" style="6" customWidth="1"/>
    <col min="153" max="154" width="9.140625" style="6"/>
    <col min="155" max="155" width="10.42578125" style="6" customWidth="1"/>
    <col min="156" max="156" width="9.7109375" style="6" customWidth="1"/>
    <col min="157" max="157" width="10" style="6" customWidth="1"/>
    <col min="158" max="159" width="9.140625" style="6"/>
    <col min="160" max="160" width="10.140625" style="6" customWidth="1"/>
    <col min="161" max="161" width="12.7109375" style="6" bestFit="1" customWidth="1"/>
    <col min="162" max="173" width="9.140625" style="6"/>
    <col min="174" max="16384" width="9.140625" style="11"/>
  </cols>
  <sheetData>
    <row r="1" spans="1:173" ht="15" x14ac:dyDescent="0.2">
      <c r="B1" s="112" t="s">
        <v>523</v>
      </c>
      <c r="C1" s="102"/>
      <c r="D1" s="10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row>
    <row r="2" spans="1:173" x14ac:dyDescent="0.2">
      <c r="B2" s="1"/>
      <c r="C2" s="102"/>
      <c r="D2" s="10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row>
    <row r="3" spans="1:173" x14ac:dyDescent="0.2">
      <c r="A3" s="2"/>
      <c r="B3" s="3"/>
      <c r="C3" s="32"/>
      <c r="D3" s="32"/>
      <c r="E3" s="32"/>
      <c r="F3" s="32"/>
      <c r="FD3" s="5"/>
    </row>
    <row r="4" spans="1:173" ht="12.75" customHeight="1" x14ac:dyDescent="0.2">
      <c r="B4" s="6"/>
      <c r="C4" s="32"/>
      <c r="D4" s="32"/>
      <c r="E4" s="32"/>
      <c r="F4" s="7" t="s">
        <v>0</v>
      </c>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2"/>
      <c r="EG4" s="152"/>
      <c r="EH4" s="152"/>
      <c r="EI4" s="152"/>
      <c r="EJ4" s="152"/>
      <c r="EK4" s="151"/>
      <c r="EL4" s="151"/>
      <c r="EM4" s="151"/>
      <c r="EN4" s="151"/>
      <c r="EO4" s="151"/>
      <c r="EP4" s="151"/>
      <c r="EQ4" s="151"/>
      <c r="ER4" s="151"/>
      <c r="ES4" s="151"/>
      <c r="ET4" s="151"/>
      <c r="EU4" s="151"/>
      <c r="EV4" s="151"/>
      <c r="EW4" s="151"/>
      <c r="EX4" s="151"/>
      <c r="EY4" s="151"/>
      <c r="EZ4" s="151"/>
      <c r="FA4" s="151"/>
      <c r="FB4" s="151"/>
      <c r="FC4" s="151"/>
      <c r="FD4" s="151"/>
    </row>
    <row r="5" spans="1:173" ht="76.5" x14ac:dyDescent="0.2">
      <c r="A5" s="8" t="s">
        <v>1</v>
      </c>
      <c r="B5" s="8" t="s">
        <v>2</v>
      </c>
      <c r="C5" s="8" t="s">
        <v>3</v>
      </c>
      <c r="D5" s="9" t="s">
        <v>4</v>
      </c>
      <c r="E5" s="8" t="s">
        <v>5</v>
      </c>
      <c r="F5" s="8" t="s">
        <v>6</v>
      </c>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row>
    <row r="6" spans="1:173" s="16" customFormat="1" x14ac:dyDescent="0.2">
      <c r="A6" s="12"/>
      <c r="B6" s="13"/>
      <c r="C6" s="101"/>
      <c r="D6" s="101"/>
      <c r="E6" s="101"/>
      <c r="F6" s="101"/>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5"/>
      <c r="FF6" s="15"/>
      <c r="FG6" s="15"/>
      <c r="FH6" s="15"/>
      <c r="FI6" s="15"/>
      <c r="FJ6" s="15"/>
      <c r="FK6" s="15"/>
      <c r="FL6" s="15"/>
      <c r="FM6" s="15"/>
      <c r="FN6" s="15"/>
      <c r="FO6" s="15"/>
      <c r="FP6" s="15"/>
      <c r="FQ6" s="15"/>
    </row>
    <row r="7" spans="1:173" x14ac:dyDescent="0.2">
      <c r="A7" s="103" t="s">
        <v>7</v>
      </c>
      <c r="B7" s="17" t="s">
        <v>8</v>
      </c>
      <c r="C7" s="18">
        <f t="shared" ref="C7:F7" si="0">+C8+C66+C110+C95+C90</f>
        <v>619009110</v>
      </c>
      <c r="D7" s="18">
        <f t="shared" si="0"/>
        <v>484149110</v>
      </c>
      <c r="E7" s="18">
        <f t="shared" si="0"/>
        <v>475755281</v>
      </c>
      <c r="F7" s="18">
        <f t="shared" si="0"/>
        <v>46638359</v>
      </c>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32"/>
      <c r="FF7" s="32"/>
    </row>
    <row r="8" spans="1:173" x14ac:dyDescent="0.2">
      <c r="A8" s="103" t="s">
        <v>9</v>
      </c>
      <c r="B8" s="17" t="s">
        <v>10</v>
      </c>
      <c r="C8" s="18">
        <f t="shared" ref="C8:F8" si="1">+C14+C52+C9</f>
        <v>516642000</v>
      </c>
      <c r="D8" s="18">
        <f t="shared" si="1"/>
        <v>381782000</v>
      </c>
      <c r="E8" s="18">
        <f t="shared" si="1"/>
        <v>375243536</v>
      </c>
      <c r="F8" s="18">
        <f t="shared" si="1"/>
        <v>40140300</v>
      </c>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32"/>
      <c r="FF8" s="32"/>
    </row>
    <row r="9" spans="1:173" x14ac:dyDescent="0.2">
      <c r="A9" s="103" t="s">
        <v>11</v>
      </c>
      <c r="B9" s="17" t="s">
        <v>12</v>
      </c>
      <c r="C9" s="18">
        <f t="shared" ref="C9:F9" si="2">+C10+C11+C12+C13</f>
        <v>984000</v>
      </c>
      <c r="D9" s="18">
        <f t="shared" si="2"/>
        <v>956000</v>
      </c>
      <c r="E9" s="18">
        <f t="shared" si="2"/>
        <v>946501</v>
      </c>
      <c r="F9" s="18">
        <f t="shared" si="2"/>
        <v>88650</v>
      </c>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32"/>
      <c r="FF9" s="32"/>
    </row>
    <row r="10" spans="1:173" s="128" customFormat="1" ht="38.25" x14ac:dyDescent="0.2">
      <c r="A10" s="104" t="s">
        <v>13</v>
      </c>
      <c r="B10" s="108" t="s">
        <v>14</v>
      </c>
      <c r="C10" s="126">
        <v>984000</v>
      </c>
      <c r="D10" s="126">
        <v>956000</v>
      </c>
      <c r="E10" s="127">
        <v>946501</v>
      </c>
      <c r="F10" s="127">
        <v>88650</v>
      </c>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4"/>
      <c r="CF10" s="124"/>
      <c r="CG10" s="124"/>
      <c r="CH10" s="124"/>
      <c r="CI10" s="124"/>
      <c r="CJ10" s="124"/>
      <c r="CK10" s="124"/>
      <c r="CL10" s="124"/>
      <c r="CM10" s="124"/>
      <c r="CN10" s="124"/>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4"/>
      <c r="DU10" s="124"/>
      <c r="DV10" s="124"/>
      <c r="DW10" s="124"/>
      <c r="DX10" s="124"/>
      <c r="DY10" s="124"/>
      <c r="DZ10" s="124"/>
      <c r="EA10" s="124"/>
      <c r="EB10" s="124"/>
      <c r="EC10" s="124"/>
      <c r="ED10" s="124"/>
      <c r="EE10" s="124"/>
      <c r="EF10" s="124"/>
      <c r="EG10" s="124"/>
      <c r="EH10" s="124"/>
      <c r="EI10" s="124"/>
      <c r="EJ10" s="124"/>
      <c r="EK10" s="124"/>
      <c r="EL10" s="124"/>
      <c r="EM10" s="124"/>
      <c r="EN10" s="124"/>
      <c r="EO10" s="124"/>
      <c r="EP10" s="124"/>
      <c r="EQ10" s="124"/>
      <c r="ER10" s="124"/>
      <c r="ES10" s="124"/>
      <c r="ET10" s="124"/>
      <c r="EU10" s="124"/>
      <c r="EV10" s="124"/>
      <c r="EW10" s="124"/>
      <c r="EX10" s="124"/>
      <c r="EY10" s="124"/>
      <c r="EZ10" s="124"/>
      <c r="FA10" s="124"/>
      <c r="FB10" s="124"/>
      <c r="FC10" s="124"/>
      <c r="FD10" s="124"/>
      <c r="FE10" s="124"/>
      <c r="FF10" s="124"/>
      <c r="FG10" s="125"/>
      <c r="FH10" s="125"/>
      <c r="FI10" s="125"/>
      <c r="FJ10" s="125"/>
      <c r="FK10" s="125"/>
      <c r="FL10" s="125"/>
      <c r="FM10" s="125"/>
      <c r="FN10" s="125"/>
      <c r="FO10" s="125"/>
      <c r="FP10" s="125"/>
      <c r="FQ10" s="125"/>
    </row>
    <row r="11" spans="1:173" s="128" customFormat="1" ht="38.25" x14ac:dyDescent="0.2">
      <c r="A11" s="104" t="s">
        <v>15</v>
      </c>
      <c r="B11" s="108" t="s">
        <v>16</v>
      </c>
      <c r="C11" s="126">
        <v>0</v>
      </c>
      <c r="D11" s="126">
        <v>0</v>
      </c>
      <c r="E11" s="127">
        <v>0</v>
      </c>
      <c r="F11" s="127">
        <v>0</v>
      </c>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4"/>
      <c r="BT11" s="124"/>
      <c r="BU11" s="124"/>
      <c r="BV11" s="124"/>
      <c r="BW11" s="124"/>
      <c r="BX11" s="124"/>
      <c r="BY11" s="124"/>
      <c r="BZ11" s="124"/>
      <c r="CA11" s="124"/>
      <c r="CB11" s="124"/>
      <c r="CC11" s="124"/>
      <c r="CD11" s="124"/>
      <c r="CE11" s="124"/>
      <c r="CF11" s="124"/>
      <c r="CG11" s="124"/>
      <c r="CH11" s="124"/>
      <c r="CI11" s="124"/>
      <c r="CJ11" s="124"/>
      <c r="CK11" s="124"/>
      <c r="CL11" s="124"/>
      <c r="CM11" s="124"/>
      <c r="CN11" s="124"/>
      <c r="CO11" s="124"/>
      <c r="CP11" s="124"/>
      <c r="CQ11" s="124"/>
      <c r="CR11" s="124"/>
      <c r="CS11" s="124"/>
      <c r="CT11" s="124"/>
      <c r="CU11" s="124"/>
      <c r="CV11" s="124"/>
      <c r="CW11" s="124"/>
      <c r="CX11" s="124"/>
      <c r="CY11" s="124"/>
      <c r="CZ11" s="124"/>
      <c r="DA11" s="124"/>
      <c r="DB11" s="124"/>
      <c r="DC11" s="124"/>
      <c r="DD11" s="124"/>
      <c r="DE11" s="124"/>
      <c r="DF11" s="124"/>
      <c r="DG11" s="124"/>
      <c r="DH11" s="124"/>
      <c r="DI11" s="124"/>
      <c r="DJ11" s="124"/>
      <c r="DK11" s="124"/>
      <c r="DL11" s="124"/>
      <c r="DM11" s="124"/>
      <c r="DN11" s="124"/>
      <c r="DO11" s="124"/>
      <c r="DP11" s="124"/>
      <c r="DQ11" s="124"/>
      <c r="DR11" s="124"/>
      <c r="DS11" s="124"/>
      <c r="DT11" s="124"/>
      <c r="DU11" s="124"/>
      <c r="DV11" s="124"/>
      <c r="DW11" s="124"/>
      <c r="DX11" s="124"/>
      <c r="DY11" s="124"/>
      <c r="DZ11" s="124"/>
      <c r="EA11" s="124"/>
      <c r="EB11" s="124"/>
      <c r="EC11" s="124"/>
      <c r="ED11" s="124"/>
      <c r="EE11" s="124"/>
      <c r="EF11" s="124"/>
      <c r="EG11" s="124"/>
      <c r="EH11" s="124"/>
      <c r="EI11" s="124"/>
      <c r="EJ11" s="124"/>
      <c r="EK11" s="124"/>
      <c r="EL11" s="124"/>
      <c r="EM11" s="124"/>
      <c r="EN11" s="124"/>
      <c r="EO11" s="124"/>
      <c r="EP11" s="124"/>
      <c r="EQ11" s="124"/>
      <c r="ER11" s="124"/>
      <c r="ES11" s="124"/>
      <c r="ET11" s="124"/>
      <c r="EU11" s="124"/>
      <c r="EV11" s="124"/>
      <c r="EW11" s="124"/>
      <c r="EX11" s="124"/>
      <c r="EY11" s="124"/>
      <c r="EZ11" s="124"/>
      <c r="FA11" s="124"/>
      <c r="FB11" s="124"/>
      <c r="FC11" s="124"/>
      <c r="FD11" s="124"/>
      <c r="FE11" s="124"/>
      <c r="FF11" s="124"/>
      <c r="FG11" s="125"/>
      <c r="FH11" s="125"/>
      <c r="FI11" s="125"/>
      <c r="FJ11" s="125"/>
      <c r="FK11" s="125"/>
      <c r="FL11" s="125"/>
      <c r="FM11" s="125"/>
      <c r="FN11" s="125"/>
      <c r="FO11" s="125"/>
      <c r="FP11" s="125"/>
      <c r="FQ11" s="125"/>
    </row>
    <row r="12" spans="1:173" s="128" customFormat="1" ht="25.5" x14ac:dyDescent="0.2">
      <c r="A12" s="104" t="s">
        <v>17</v>
      </c>
      <c r="B12" s="108" t="s">
        <v>18</v>
      </c>
      <c r="C12" s="126">
        <v>0</v>
      </c>
      <c r="D12" s="126">
        <v>0</v>
      </c>
      <c r="E12" s="127">
        <v>0</v>
      </c>
      <c r="F12" s="127">
        <v>0</v>
      </c>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c r="BV12" s="124"/>
      <c r="BW12" s="124"/>
      <c r="BX12" s="124"/>
      <c r="BY12" s="124"/>
      <c r="BZ12" s="124"/>
      <c r="CA12" s="124"/>
      <c r="CB12" s="124"/>
      <c r="CC12" s="124"/>
      <c r="CD12" s="124"/>
      <c r="CE12" s="124"/>
      <c r="CF12" s="124"/>
      <c r="CG12" s="124"/>
      <c r="CH12" s="124"/>
      <c r="CI12" s="124"/>
      <c r="CJ12" s="124"/>
      <c r="CK12" s="124"/>
      <c r="CL12" s="124"/>
      <c r="CM12" s="124"/>
      <c r="CN12" s="124"/>
      <c r="CO12" s="124"/>
      <c r="CP12" s="124"/>
      <c r="CQ12" s="124"/>
      <c r="CR12" s="124"/>
      <c r="CS12" s="124"/>
      <c r="CT12" s="124"/>
      <c r="CU12" s="124"/>
      <c r="CV12" s="124"/>
      <c r="CW12" s="124"/>
      <c r="CX12" s="124"/>
      <c r="CY12" s="124"/>
      <c r="CZ12" s="124"/>
      <c r="DA12" s="124"/>
      <c r="DB12" s="124"/>
      <c r="DC12" s="124"/>
      <c r="DD12" s="124"/>
      <c r="DE12" s="124"/>
      <c r="DF12" s="124"/>
      <c r="DG12" s="124"/>
      <c r="DH12" s="124"/>
      <c r="DI12" s="124"/>
      <c r="DJ12" s="124"/>
      <c r="DK12" s="124"/>
      <c r="DL12" s="124"/>
      <c r="DM12" s="124"/>
      <c r="DN12" s="124"/>
      <c r="DO12" s="124"/>
      <c r="DP12" s="124"/>
      <c r="DQ12" s="124"/>
      <c r="DR12" s="124"/>
      <c r="DS12" s="124"/>
      <c r="DT12" s="124"/>
      <c r="DU12" s="124"/>
      <c r="DV12" s="124"/>
      <c r="DW12" s="124"/>
      <c r="DX12" s="124"/>
      <c r="DY12" s="124"/>
      <c r="DZ12" s="124"/>
      <c r="EA12" s="124"/>
      <c r="EB12" s="124"/>
      <c r="EC12" s="124"/>
      <c r="ED12" s="124"/>
      <c r="EE12" s="124"/>
      <c r="EF12" s="124"/>
      <c r="EG12" s="124"/>
      <c r="EH12" s="124"/>
      <c r="EI12" s="124"/>
      <c r="EJ12" s="124"/>
      <c r="EK12" s="124"/>
      <c r="EL12" s="124"/>
      <c r="EM12" s="124"/>
      <c r="EN12" s="124"/>
      <c r="EO12" s="124"/>
      <c r="EP12" s="124"/>
      <c r="EQ12" s="124"/>
      <c r="ER12" s="124"/>
      <c r="ES12" s="124"/>
      <c r="ET12" s="124"/>
      <c r="EU12" s="124"/>
      <c r="EV12" s="124"/>
      <c r="EW12" s="124"/>
      <c r="EX12" s="124"/>
      <c r="EY12" s="124"/>
      <c r="EZ12" s="124"/>
      <c r="FA12" s="124"/>
      <c r="FB12" s="124"/>
      <c r="FC12" s="124"/>
      <c r="FD12" s="124"/>
      <c r="FE12" s="124"/>
      <c r="FF12" s="124"/>
      <c r="FG12" s="125"/>
      <c r="FH12" s="125"/>
      <c r="FI12" s="125"/>
      <c r="FJ12" s="125"/>
      <c r="FK12" s="125"/>
      <c r="FL12" s="125"/>
      <c r="FM12" s="125"/>
      <c r="FN12" s="125"/>
      <c r="FO12" s="125"/>
      <c r="FP12" s="125"/>
      <c r="FQ12" s="125"/>
    </row>
    <row r="13" spans="1:173" s="128" customFormat="1" ht="25.5" x14ac:dyDescent="0.2">
      <c r="A13" s="104" t="s">
        <v>19</v>
      </c>
      <c r="B13" s="108" t="s">
        <v>20</v>
      </c>
      <c r="C13" s="126">
        <v>0</v>
      </c>
      <c r="D13" s="126">
        <v>0</v>
      </c>
      <c r="E13" s="127">
        <v>0</v>
      </c>
      <c r="F13" s="127">
        <v>0</v>
      </c>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c r="CF13" s="124"/>
      <c r="CG13" s="124"/>
      <c r="CH13" s="124"/>
      <c r="CI13" s="124"/>
      <c r="CJ13" s="124"/>
      <c r="CK13" s="124"/>
      <c r="CL13" s="124"/>
      <c r="CM13" s="124"/>
      <c r="CN13" s="124"/>
      <c r="CO13" s="124"/>
      <c r="CP13" s="124"/>
      <c r="CQ13" s="124"/>
      <c r="CR13" s="124"/>
      <c r="CS13" s="124"/>
      <c r="CT13" s="124"/>
      <c r="CU13" s="124"/>
      <c r="CV13" s="124"/>
      <c r="CW13" s="124"/>
      <c r="CX13" s="124"/>
      <c r="CY13" s="124"/>
      <c r="CZ13" s="124"/>
      <c r="DA13" s="124"/>
      <c r="DB13" s="124"/>
      <c r="DC13" s="124"/>
      <c r="DD13" s="124"/>
      <c r="DE13" s="124"/>
      <c r="DF13" s="124"/>
      <c r="DG13" s="124"/>
      <c r="DH13" s="124"/>
      <c r="DI13" s="124"/>
      <c r="DJ13" s="124"/>
      <c r="DK13" s="124"/>
      <c r="DL13" s="124"/>
      <c r="DM13" s="124"/>
      <c r="DN13" s="124"/>
      <c r="DO13" s="124"/>
      <c r="DP13" s="124"/>
      <c r="DQ13" s="124"/>
      <c r="DR13" s="124"/>
      <c r="DS13" s="124"/>
      <c r="DT13" s="124"/>
      <c r="DU13" s="124"/>
      <c r="DV13" s="124"/>
      <c r="DW13" s="124"/>
      <c r="DX13" s="124"/>
      <c r="DY13" s="124"/>
      <c r="DZ13" s="124"/>
      <c r="EA13" s="124"/>
      <c r="EB13" s="124"/>
      <c r="EC13" s="124"/>
      <c r="ED13" s="124"/>
      <c r="EE13" s="124"/>
      <c r="EF13" s="124"/>
      <c r="EG13" s="124"/>
      <c r="EH13" s="124"/>
      <c r="EI13" s="124"/>
      <c r="EJ13" s="124"/>
      <c r="EK13" s="124"/>
      <c r="EL13" s="124"/>
      <c r="EM13" s="124"/>
      <c r="EN13" s="124"/>
      <c r="EO13" s="124"/>
      <c r="EP13" s="124"/>
      <c r="EQ13" s="124"/>
      <c r="ER13" s="124"/>
      <c r="ES13" s="124"/>
      <c r="ET13" s="124"/>
      <c r="EU13" s="124"/>
      <c r="EV13" s="124"/>
      <c r="EW13" s="124"/>
      <c r="EX13" s="124"/>
      <c r="EY13" s="124"/>
      <c r="EZ13" s="124"/>
      <c r="FA13" s="124"/>
      <c r="FB13" s="124"/>
      <c r="FC13" s="124"/>
      <c r="FD13" s="124"/>
      <c r="FE13" s="124"/>
      <c r="FF13" s="124"/>
      <c r="FG13" s="125"/>
      <c r="FH13" s="125"/>
      <c r="FI13" s="125"/>
      <c r="FJ13" s="125"/>
      <c r="FK13" s="125"/>
      <c r="FL13" s="125"/>
      <c r="FM13" s="125"/>
      <c r="FN13" s="125"/>
      <c r="FO13" s="125"/>
      <c r="FP13" s="125"/>
      <c r="FQ13" s="125"/>
    </row>
    <row r="14" spans="1:173" x14ac:dyDescent="0.2">
      <c r="A14" s="103" t="s">
        <v>21</v>
      </c>
      <c r="B14" s="17" t="s">
        <v>22</v>
      </c>
      <c r="C14" s="18">
        <f t="shared" ref="C14:F14" si="3">+C15+C28</f>
        <v>515409000</v>
      </c>
      <c r="D14" s="18">
        <f t="shared" si="3"/>
        <v>380707000</v>
      </c>
      <c r="E14" s="18">
        <f t="shared" si="3"/>
        <v>373971491</v>
      </c>
      <c r="F14" s="18">
        <f t="shared" si="3"/>
        <v>40021181</v>
      </c>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32"/>
      <c r="FF14" s="32"/>
    </row>
    <row r="15" spans="1:173" x14ac:dyDescent="0.2">
      <c r="A15" s="103" t="s">
        <v>23</v>
      </c>
      <c r="B15" s="17" t="s">
        <v>24</v>
      </c>
      <c r="C15" s="18">
        <f t="shared" ref="C15:F15" si="4">+C16+C24+C27</f>
        <v>31877000</v>
      </c>
      <c r="D15" s="18">
        <f t="shared" si="4"/>
        <v>23135000</v>
      </c>
      <c r="E15" s="18">
        <f t="shared" si="4"/>
        <v>21066488</v>
      </c>
      <c r="F15" s="18">
        <f t="shared" si="4"/>
        <v>2224131</v>
      </c>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32"/>
      <c r="FF15" s="32"/>
    </row>
    <row r="16" spans="1:173" ht="25.5" x14ac:dyDescent="0.2">
      <c r="A16" s="103" t="s">
        <v>25</v>
      </c>
      <c r="B16" s="17" t="s">
        <v>26</v>
      </c>
      <c r="C16" s="18">
        <f t="shared" ref="C16:F16" si="5">C17+C18+C20+C21+C22+C19+C23</f>
        <v>9543000</v>
      </c>
      <c r="D16" s="18">
        <f t="shared" si="5"/>
        <v>6964000</v>
      </c>
      <c r="E16" s="18">
        <f t="shared" si="5"/>
        <v>1830742</v>
      </c>
      <c r="F16" s="18">
        <f t="shared" si="5"/>
        <v>68998</v>
      </c>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32"/>
      <c r="FF16" s="32"/>
    </row>
    <row r="17" spans="1:162" s="6" customFormat="1" ht="25.5" x14ac:dyDescent="0.2">
      <c r="A17" s="104" t="s">
        <v>27</v>
      </c>
      <c r="B17" s="20" t="s">
        <v>28</v>
      </c>
      <c r="C17" s="130">
        <v>9543000</v>
      </c>
      <c r="D17" s="130">
        <v>6964000</v>
      </c>
      <c r="E17" s="21">
        <v>1075685</v>
      </c>
      <c r="F17" s="21">
        <v>2953</v>
      </c>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2"/>
      <c r="EU17" s="32"/>
      <c r="EV17" s="32"/>
      <c r="EW17" s="32"/>
      <c r="EX17" s="32"/>
      <c r="EY17" s="32"/>
      <c r="EZ17" s="32"/>
      <c r="FA17" s="32"/>
      <c r="FB17" s="32"/>
      <c r="FC17" s="32"/>
      <c r="FD17" s="32"/>
      <c r="FE17" s="32"/>
      <c r="FF17" s="32"/>
    </row>
    <row r="18" spans="1:162" s="6" customFormat="1" ht="25.5" x14ac:dyDescent="0.2">
      <c r="A18" s="104" t="s">
        <v>29</v>
      </c>
      <c r="B18" s="20" t="s">
        <v>30</v>
      </c>
      <c r="C18" s="130">
        <v>0</v>
      </c>
      <c r="D18" s="130">
        <v>0</v>
      </c>
      <c r="E18" s="21">
        <v>0</v>
      </c>
      <c r="F18" s="21">
        <v>0</v>
      </c>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2"/>
      <c r="EU18" s="32"/>
      <c r="EV18" s="32"/>
      <c r="EW18" s="32"/>
      <c r="EX18" s="32"/>
      <c r="EY18" s="32"/>
      <c r="EZ18" s="32"/>
      <c r="FA18" s="32"/>
      <c r="FB18" s="32"/>
      <c r="FC18" s="32"/>
      <c r="FD18" s="32"/>
      <c r="FE18" s="32"/>
      <c r="FF18" s="32"/>
    </row>
    <row r="19" spans="1:162" s="6" customFormat="1" x14ac:dyDescent="0.2">
      <c r="A19" s="104" t="s">
        <v>31</v>
      </c>
      <c r="B19" s="20" t="s">
        <v>32</v>
      </c>
      <c r="C19" s="130">
        <v>0</v>
      </c>
      <c r="D19" s="130">
        <v>0</v>
      </c>
      <c r="E19" s="21">
        <v>0</v>
      </c>
      <c r="F19" s="21">
        <v>0</v>
      </c>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c r="FB19" s="32"/>
      <c r="FC19" s="32"/>
      <c r="FD19" s="32"/>
      <c r="FE19" s="32"/>
      <c r="FF19" s="32"/>
    </row>
    <row r="20" spans="1:162" s="6" customFormat="1" ht="25.5" x14ac:dyDescent="0.2">
      <c r="A20" s="104" t="s">
        <v>33</v>
      </c>
      <c r="B20" s="20" t="s">
        <v>34</v>
      </c>
      <c r="C20" s="130">
        <v>0</v>
      </c>
      <c r="D20" s="130">
        <v>0</v>
      </c>
      <c r="E20" s="21">
        <v>0</v>
      </c>
      <c r="F20" s="21">
        <v>0</v>
      </c>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c r="EZ20" s="32"/>
      <c r="FA20" s="32"/>
      <c r="FB20" s="32"/>
      <c r="FC20" s="32"/>
      <c r="FD20" s="32"/>
      <c r="FE20" s="32"/>
      <c r="FF20" s="32"/>
    </row>
    <row r="21" spans="1:162" s="6" customFormat="1" ht="25.5" x14ac:dyDescent="0.2">
      <c r="A21" s="104" t="s">
        <v>35</v>
      </c>
      <c r="B21" s="20" t="s">
        <v>36</v>
      </c>
      <c r="C21" s="130">
        <v>0</v>
      </c>
      <c r="D21" s="130">
        <v>0</v>
      </c>
      <c r="E21" s="21">
        <v>0</v>
      </c>
      <c r="F21" s="21">
        <v>0</v>
      </c>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c r="FB21" s="32"/>
      <c r="FC21" s="32"/>
      <c r="FD21" s="32"/>
      <c r="FE21" s="32"/>
      <c r="FF21" s="32"/>
    </row>
    <row r="22" spans="1:162" s="6" customFormat="1" ht="43.5" customHeight="1" x14ac:dyDescent="0.2">
      <c r="A22" s="104" t="s">
        <v>37</v>
      </c>
      <c r="B22" s="105" t="s">
        <v>38</v>
      </c>
      <c r="C22" s="130">
        <v>0</v>
      </c>
      <c r="D22" s="130">
        <v>0</v>
      </c>
      <c r="E22" s="21">
        <v>66</v>
      </c>
      <c r="F22" s="21">
        <v>0</v>
      </c>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c r="FC22" s="32"/>
      <c r="FD22" s="32"/>
      <c r="FE22" s="32"/>
      <c r="FF22" s="32"/>
    </row>
    <row r="23" spans="1:162" s="6" customFormat="1" ht="43.5" customHeight="1" x14ac:dyDescent="0.2">
      <c r="A23" s="104" t="s">
        <v>39</v>
      </c>
      <c r="B23" s="105" t="s">
        <v>40</v>
      </c>
      <c r="C23" s="130">
        <v>0</v>
      </c>
      <c r="D23" s="130">
        <v>0</v>
      </c>
      <c r="E23" s="21">
        <v>754991</v>
      </c>
      <c r="F23" s="21">
        <v>66045</v>
      </c>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c r="FB23" s="32"/>
      <c r="FC23" s="32"/>
      <c r="FD23" s="32"/>
      <c r="FE23" s="32"/>
      <c r="FF23" s="32"/>
    </row>
    <row r="24" spans="1:162" s="6" customFormat="1" x14ac:dyDescent="0.2">
      <c r="A24" s="103" t="s">
        <v>41</v>
      </c>
      <c r="B24" s="106" t="s">
        <v>42</v>
      </c>
      <c r="C24" s="22">
        <f t="shared" ref="C24:F24" si="6">C25+C26</f>
        <v>0</v>
      </c>
      <c r="D24" s="22">
        <f t="shared" si="6"/>
        <v>0</v>
      </c>
      <c r="E24" s="22">
        <f t="shared" si="6"/>
        <v>92780</v>
      </c>
      <c r="F24" s="22">
        <f t="shared" si="6"/>
        <v>-2740</v>
      </c>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32"/>
      <c r="FF24" s="32"/>
    </row>
    <row r="25" spans="1:162" s="147" customFormat="1" x14ac:dyDescent="0.2">
      <c r="A25" s="104" t="s">
        <v>43</v>
      </c>
      <c r="B25" s="105" t="s">
        <v>44</v>
      </c>
      <c r="C25" s="130">
        <v>0</v>
      </c>
      <c r="D25" s="130">
        <v>0</v>
      </c>
      <c r="E25" s="21">
        <v>92780</v>
      </c>
      <c r="F25" s="21">
        <v>-2740</v>
      </c>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c r="BG25" s="146"/>
      <c r="BH25" s="146"/>
      <c r="BI25" s="146"/>
      <c r="BJ25" s="146"/>
      <c r="BK25" s="146"/>
      <c r="BL25" s="146"/>
      <c r="BM25" s="146"/>
      <c r="BN25" s="146"/>
      <c r="BO25" s="146"/>
      <c r="BP25" s="146"/>
      <c r="BQ25" s="146"/>
      <c r="BR25" s="146"/>
      <c r="BS25" s="146"/>
      <c r="BT25" s="146"/>
      <c r="BU25" s="146"/>
      <c r="BV25" s="146"/>
      <c r="BW25" s="146"/>
      <c r="BX25" s="146"/>
      <c r="BY25" s="146"/>
      <c r="BZ25" s="146"/>
      <c r="CA25" s="146"/>
      <c r="CB25" s="146"/>
      <c r="CC25" s="146"/>
      <c r="CD25" s="146"/>
      <c r="CE25" s="146"/>
      <c r="CF25" s="146"/>
      <c r="CG25" s="146"/>
      <c r="CH25" s="146"/>
      <c r="CI25" s="146"/>
      <c r="CJ25" s="146"/>
      <c r="CK25" s="146"/>
      <c r="CL25" s="146"/>
      <c r="CM25" s="146"/>
      <c r="CN25" s="146"/>
      <c r="CO25" s="146"/>
      <c r="CP25" s="146"/>
      <c r="CQ25" s="146"/>
      <c r="CR25" s="146"/>
      <c r="CS25" s="146"/>
      <c r="CT25" s="146"/>
      <c r="CU25" s="146"/>
      <c r="CV25" s="146"/>
      <c r="CW25" s="146"/>
      <c r="CX25" s="146"/>
      <c r="CY25" s="146"/>
      <c r="CZ25" s="146"/>
      <c r="DA25" s="146"/>
      <c r="DB25" s="146"/>
      <c r="DC25" s="146"/>
      <c r="DD25" s="146"/>
      <c r="DE25" s="146"/>
      <c r="DF25" s="146"/>
      <c r="DG25" s="146"/>
      <c r="DH25" s="146"/>
      <c r="DI25" s="146"/>
      <c r="DJ25" s="146"/>
      <c r="DK25" s="146"/>
      <c r="DL25" s="146"/>
      <c r="DM25" s="146"/>
      <c r="DN25" s="146"/>
      <c r="DO25" s="146"/>
      <c r="DP25" s="146"/>
      <c r="DQ25" s="146"/>
      <c r="DR25" s="146"/>
      <c r="DS25" s="146"/>
      <c r="DT25" s="146"/>
      <c r="DU25" s="146"/>
      <c r="DV25" s="146"/>
      <c r="DW25" s="146"/>
      <c r="DX25" s="146"/>
      <c r="DY25" s="146"/>
      <c r="DZ25" s="146"/>
      <c r="EA25" s="146"/>
      <c r="EB25" s="146"/>
      <c r="EC25" s="146"/>
      <c r="ED25" s="146"/>
      <c r="EE25" s="146"/>
      <c r="EF25" s="146"/>
      <c r="EG25" s="146"/>
      <c r="EH25" s="146"/>
      <c r="EI25" s="146"/>
      <c r="EJ25" s="146"/>
      <c r="EK25" s="146"/>
      <c r="EL25" s="146"/>
      <c r="EM25" s="146"/>
      <c r="EN25" s="146"/>
      <c r="EO25" s="146"/>
      <c r="EP25" s="146"/>
      <c r="EQ25" s="146"/>
      <c r="ER25" s="146"/>
      <c r="ES25" s="146"/>
      <c r="ET25" s="146"/>
      <c r="EU25" s="146"/>
      <c r="EV25" s="146"/>
      <c r="EW25" s="146"/>
      <c r="EX25" s="146"/>
      <c r="EY25" s="146"/>
      <c r="EZ25" s="146"/>
      <c r="FA25" s="146"/>
      <c r="FB25" s="146"/>
      <c r="FC25" s="146"/>
      <c r="FD25" s="146"/>
      <c r="FE25" s="146"/>
      <c r="FF25" s="146"/>
    </row>
    <row r="26" spans="1:162" s="6" customFormat="1" ht="25.5" x14ac:dyDescent="0.2">
      <c r="A26" s="104" t="s">
        <v>45</v>
      </c>
      <c r="B26" s="105" t="s">
        <v>46</v>
      </c>
      <c r="C26" s="130">
        <v>0</v>
      </c>
      <c r="D26" s="130">
        <v>0</v>
      </c>
      <c r="E26" s="21">
        <v>0</v>
      </c>
      <c r="F26" s="21">
        <v>0</v>
      </c>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c r="EV26" s="32"/>
      <c r="EW26" s="32"/>
      <c r="EX26" s="32"/>
      <c r="EY26" s="32"/>
      <c r="EZ26" s="32"/>
      <c r="FA26" s="32"/>
      <c r="FB26" s="32"/>
      <c r="FC26" s="32"/>
      <c r="FD26" s="32"/>
      <c r="FE26" s="32"/>
      <c r="FF26" s="32"/>
    </row>
    <row r="27" spans="1:162" s="24" customFormat="1" ht="25.5" x14ac:dyDescent="0.2">
      <c r="A27" s="103" t="s">
        <v>47</v>
      </c>
      <c r="B27" s="129" t="s">
        <v>48</v>
      </c>
      <c r="C27" s="18">
        <v>22334000</v>
      </c>
      <c r="D27" s="18">
        <v>16171000</v>
      </c>
      <c r="E27" s="19">
        <v>19142966</v>
      </c>
      <c r="F27" s="19">
        <v>2157873</v>
      </c>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row>
    <row r="28" spans="1:162" s="6" customFormat="1" x14ac:dyDescent="0.2">
      <c r="A28" s="103" t="s">
        <v>49</v>
      </c>
      <c r="B28" s="17" t="s">
        <v>50</v>
      </c>
      <c r="C28" s="18">
        <f t="shared" ref="C28:F28" si="7">C29+C35+C51+C36+C37+C38+C39+C40+C41+C42+C43+C44+C45+C46+C47+C48+C49+C50</f>
        <v>483532000</v>
      </c>
      <c r="D28" s="18">
        <f t="shared" si="7"/>
        <v>357572000</v>
      </c>
      <c r="E28" s="18">
        <f t="shared" si="7"/>
        <v>352905003</v>
      </c>
      <c r="F28" s="18">
        <f t="shared" si="7"/>
        <v>37797050</v>
      </c>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32"/>
      <c r="FF28" s="32"/>
    </row>
    <row r="29" spans="1:162" s="6" customFormat="1" ht="25.5" x14ac:dyDescent="0.2">
      <c r="A29" s="103" t="s">
        <v>51</v>
      </c>
      <c r="B29" s="17" t="s">
        <v>52</v>
      </c>
      <c r="C29" s="18">
        <f t="shared" ref="C29:F29" si="8">C30+C31+C32+C33+C34</f>
        <v>465574000</v>
      </c>
      <c r="D29" s="18">
        <f t="shared" si="8"/>
        <v>343069000</v>
      </c>
      <c r="E29" s="18">
        <f t="shared" si="8"/>
        <v>333885032</v>
      </c>
      <c r="F29" s="18">
        <f t="shared" si="8"/>
        <v>36827056</v>
      </c>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32"/>
      <c r="FF29" s="32"/>
    </row>
    <row r="30" spans="1:162" s="6" customFormat="1" ht="25.5" x14ac:dyDescent="0.2">
      <c r="A30" s="104" t="s">
        <v>53</v>
      </c>
      <c r="B30" s="20" t="s">
        <v>54</v>
      </c>
      <c r="C30" s="130">
        <v>465574000</v>
      </c>
      <c r="D30" s="130">
        <v>343069000</v>
      </c>
      <c r="E30" s="21">
        <v>333079399</v>
      </c>
      <c r="F30" s="21">
        <v>36810504</v>
      </c>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c r="ER30" s="32"/>
      <c r="ES30" s="32"/>
      <c r="ET30" s="32"/>
      <c r="EU30" s="32"/>
      <c r="EV30" s="32"/>
      <c r="EW30" s="32"/>
      <c r="EX30" s="32"/>
      <c r="EY30" s="32"/>
      <c r="EZ30" s="32"/>
      <c r="FA30" s="32"/>
      <c r="FB30" s="32"/>
      <c r="FC30" s="32"/>
      <c r="FD30" s="32"/>
      <c r="FE30" s="32"/>
      <c r="FF30" s="32"/>
    </row>
    <row r="31" spans="1:162" s="6" customFormat="1" ht="38.25" x14ac:dyDescent="0.2">
      <c r="A31" s="104" t="s">
        <v>55</v>
      </c>
      <c r="B31" s="107" t="s">
        <v>56</v>
      </c>
      <c r="C31" s="130">
        <v>0</v>
      </c>
      <c r="D31" s="130">
        <v>0</v>
      </c>
      <c r="E31" s="21">
        <v>110620</v>
      </c>
      <c r="F31" s="21">
        <v>16552</v>
      </c>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c r="EZ31" s="32"/>
      <c r="FA31" s="32"/>
      <c r="FB31" s="32"/>
      <c r="FC31" s="32"/>
      <c r="FD31" s="32"/>
      <c r="FE31" s="32"/>
      <c r="FF31" s="32"/>
    </row>
    <row r="32" spans="1:162" s="6" customFormat="1" ht="27.75" customHeight="1" x14ac:dyDescent="0.2">
      <c r="A32" s="104" t="s">
        <v>57</v>
      </c>
      <c r="B32" s="20" t="s">
        <v>58</v>
      </c>
      <c r="C32" s="130">
        <v>0</v>
      </c>
      <c r="D32" s="130">
        <v>0</v>
      </c>
      <c r="E32" s="21">
        <v>0</v>
      </c>
      <c r="F32" s="21">
        <v>0</v>
      </c>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2"/>
      <c r="EU32" s="32"/>
      <c r="EV32" s="32"/>
      <c r="EW32" s="32"/>
      <c r="EX32" s="32"/>
      <c r="EY32" s="32"/>
      <c r="EZ32" s="32"/>
      <c r="FA32" s="32"/>
      <c r="FB32" s="32"/>
      <c r="FC32" s="32"/>
      <c r="FD32" s="32"/>
      <c r="FE32" s="32"/>
      <c r="FF32" s="32"/>
    </row>
    <row r="33" spans="1:162" s="6" customFormat="1" x14ac:dyDescent="0.2">
      <c r="A33" s="104" t="s">
        <v>59</v>
      </c>
      <c r="B33" s="20" t="s">
        <v>60</v>
      </c>
      <c r="C33" s="130">
        <v>0</v>
      </c>
      <c r="D33" s="130">
        <v>0</v>
      </c>
      <c r="E33" s="21">
        <v>695013</v>
      </c>
      <c r="F33" s="21">
        <v>0</v>
      </c>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c r="FC33" s="32"/>
      <c r="FD33" s="32"/>
      <c r="FE33" s="32"/>
      <c r="FF33" s="32"/>
    </row>
    <row r="34" spans="1:162" s="6" customFormat="1" x14ac:dyDescent="0.2">
      <c r="A34" s="104" t="s">
        <v>61</v>
      </c>
      <c r="B34" s="20" t="s">
        <v>62</v>
      </c>
      <c r="C34" s="130">
        <v>0</v>
      </c>
      <c r="D34" s="130">
        <v>0</v>
      </c>
      <c r="E34" s="21">
        <v>0</v>
      </c>
      <c r="F34" s="21">
        <v>0</v>
      </c>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c r="ER34" s="32"/>
      <c r="ES34" s="32"/>
      <c r="ET34" s="32"/>
      <c r="EU34" s="32"/>
      <c r="EV34" s="32"/>
      <c r="EW34" s="32"/>
      <c r="EX34" s="32"/>
      <c r="EY34" s="32"/>
      <c r="EZ34" s="32"/>
      <c r="FA34" s="32"/>
      <c r="FB34" s="32"/>
      <c r="FC34" s="32"/>
      <c r="FD34" s="32"/>
      <c r="FE34" s="32"/>
      <c r="FF34" s="32"/>
    </row>
    <row r="35" spans="1:162" s="6" customFormat="1" x14ac:dyDescent="0.2">
      <c r="A35" s="104" t="s">
        <v>63</v>
      </c>
      <c r="B35" s="20" t="s">
        <v>64</v>
      </c>
      <c r="C35" s="130">
        <v>0</v>
      </c>
      <c r="D35" s="130">
        <v>0</v>
      </c>
      <c r="E35" s="21">
        <v>0</v>
      </c>
      <c r="F35" s="21">
        <v>0</v>
      </c>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c r="EO35" s="32"/>
      <c r="EP35" s="32"/>
      <c r="EQ35" s="32"/>
      <c r="ER35" s="32"/>
      <c r="ES35" s="32"/>
      <c r="ET35" s="32"/>
      <c r="EU35" s="32"/>
      <c r="EV35" s="32"/>
      <c r="EW35" s="32"/>
      <c r="EX35" s="32"/>
      <c r="EY35" s="32"/>
      <c r="EZ35" s="32"/>
      <c r="FA35" s="32"/>
      <c r="FB35" s="32"/>
      <c r="FC35" s="32"/>
      <c r="FD35" s="32"/>
      <c r="FE35" s="32"/>
      <c r="FF35" s="32"/>
    </row>
    <row r="36" spans="1:162" s="6" customFormat="1" ht="25.5" x14ac:dyDescent="0.2">
      <c r="A36" s="104" t="s">
        <v>65</v>
      </c>
      <c r="B36" s="108" t="s">
        <v>66</v>
      </c>
      <c r="C36" s="130">
        <v>0</v>
      </c>
      <c r="D36" s="130">
        <v>0</v>
      </c>
      <c r="E36" s="21">
        <v>0</v>
      </c>
      <c r="F36" s="21">
        <v>0</v>
      </c>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32"/>
      <c r="FA36" s="32"/>
      <c r="FB36" s="32"/>
      <c r="FC36" s="32"/>
      <c r="FD36" s="32"/>
      <c r="FE36" s="32"/>
      <c r="FF36" s="32"/>
    </row>
    <row r="37" spans="1:162" s="6" customFormat="1" ht="38.25" x14ac:dyDescent="0.2">
      <c r="A37" s="104" t="s">
        <v>67</v>
      </c>
      <c r="B37" s="20" t="s">
        <v>68</v>
      </c>
      <c r="C37" s="130">
        <v>8000</v>
      </c>
      <c r="D37" s="130">
        <v>6000</v>
      </c>
      <c r="E37" s="21">
        <v>3634</v>
      </c>
      <c r="F37" s="21">
        <v>0</v>
      </c>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c r="EO37" s="32"/>
      <c r="EP37" s="32"/>
      <c r="EQ37" s="32"/>
      <c r="ER37" s="32"/>
      <c r="ES37" s="32"/>
      <c r="ET37" s="32"/>
      <c r="EU37" s="32"/>
      <c r="EV37" s="32"/>
      <c r="EW37" s="32"/>
      <c r="EX37" s="32"/>
      <c r="EY37" s="32"/>
      <c r="EZ37" s="32"/>
      <c r="FA37" s="32"/>
      <c r="FB37" s="32"/>
      <c r="FC37" s="32"/>
      <c r="FD37" s="32"/>
      <c r="FE37" s="32"/>
      <c r="FF37" s="32"/>
    </row>
    <row r="38" spans="1:162" s="6" customFormat="1" ht="51" x14ac:dyDescent="0.2">
      <c r="A38" s="104" t="s">
        <v>69</v>
      </c>
      <c r="B38" s="20" t="s">
        <v>70</v>
      </c>
      <c r="C38" s="130">
        <v>0</v>
      </c>
      <c r="D38" s="130">
        <v>0</v>
      </c>
      <c r="E38" s="21">
        <v>246</v>
      </c>
      <c r="F38" s="21">
        <v>0</v>
      </c>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2"/>
      <c r="EV38" s="32"/>
      <c r="EW38" s="32"/>
      <c r="EX38" s="32"/>
      <c r="EY38" s="32"/>
      <c r="EZ38" s="32"/>
      <c r="FA38" s="32"/>
      <c r="FB38" s="32"/>
      <c r="FC38" s="32"/>
      <c r="FD38" s="32"/>
      <c r="FE38" s="32"/>
      <c r="FF38" s="32"/>
    </row>
    <row r="39" spans="1:162" s="6" customFormat="1" ht="38.25" x14ac:dyDescent="0.2">
      <c r="A39" s="104" t="s">
        <v>71</v>
      </c>
      <c r="B39" s="20" t="s">
        <v>72</v>
      </c>
      <c r="C39" s="130">
        <v>0</v>
      </c>
      <c r="D39" s="130">
        <v>0</v>
      </c>
      <c r="E39" s="21">
        <v>0</v>
      </c>
      <c r="F39" s="21">
        <v>0</v>
      </c>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c r="EZ39" s="32"/>
      <c r="FA39" s="32"/>
      <c r="FB39" s="32"/>
      <c r="FC39" s="32"/>
      <c r="FD39" s="32"/>
      <c r="FE39" s="32"/>
      <c r="FF39" s="32"/>
    </row>
    <row r="40" spans="1:162" s="6" customFormat="1" ht="38.25" x14ac:dyDescent="0.2">
      <c r="A40" s="104" t="s">
        <v>73</v>
      </c>
      <c r="B40" s="20" t="s">
        <v>74</v>
      </c>
      <c r="C40" s="130">
        <v>0</v>
      </c>
      <c r="D40" s="130">
        <v>0</v>
      </c>
      <c r="E40" s="21">
        <v>0</v>
      </c>
      <c r="F40" s="21">
        <v>0</v>
      </c>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32"/>
      <c r="FE40" s="32"/>
      <c r="FF40" s="32"/>
    </row>
    <row r="41" spans="1:162" s="6" customFormat="1" ht="38.25" x14ac:dyDescent="0.2">
      <c r="A41" s="104" t="s">
        <v>75</v>
      </c>
      <c r="B41" s="20" t="s">
        <v>76</v>
      </c>
      <c r="C41" s="130">
        <v>0</v>
      </c>
      <c r="D41" s="130">
        <v>0</v>
      </c>
      <c r="E41" s="21">
        <v>0</v>
      </c>
      <c r="F41" s="21">
        <v>0</v>
      </c>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row>
    <row r="42" spans="1:162" s="6" customFormat="1" ht="38.25" x14ac:dyDescent="0.2">
      <c r="A42" s="104" t="s">
        <v>77</v>
      </c>
      <c r="B42" s="20" t="s">
        <v>78</v>
      </c>
      <c r="C42" s="130">
        <v>0</v>
      </c>
      <c r="D42" s="130">
        <v>0</v>
      </c>
      <c r="E42" s="21">
        <v>0</v>
      </c>
      <c r="F42" s="21">
        <v>0</v>
      </c>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c r="EO42" s="32"/>
      <c r="EP42" s="32"/>
      <c r="EQ42" s="32"/>
      <c r="ER42" s="32"/>
      <c r="ES42" s="32"/>
      <c r="ET42" s="32"/>
      <c r="EU42" s="32"/>
      <c r="EV42" s="32"/>
      <c r="EW42" s="32"/>
      <c r="EX42" s="32"/>
      <c r="EY42" s="32"/>
      <c r="EZ42" s="32"/>
      <c r="FA42" s="32"/>
      <c r="FB42" s="32"/>
      <c r="FC42" s="32"/>
      <c r="FD42" s="32"/>
      <c r="FE42" s="32"/>
      <c r="FF42" s="32"/>
    </row>
    <row r="43" spans="1:162" s="6" customFormat="1" ht="25.5" x14ac:dyDescent="0.2">
      <c r="A43" s="104" t="s">
        <v>79</v>
      </c>
      <c r="B43" s="20" t="s">
        <v>80</v>
      </c>
      <c r="C43" s="130">
        <v>0</v>
      </c>
      <c r="D43" s="130">
        <v>0</v>
      </c>
      <c r="E43" s="21">
        <v>-297</v>
      </c>
      <c r="F43" s="21">
        <v>0</v>
      </c>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c r="EO43" s="32"/>
      <c r="EP43" s="32"/>
      <c r="EQ43" s="32"/>
      <c r="ER43" s="32"/>
      <c r="ES43" s="32"/>
      <c r="ET43" s="32"/>
      <c r="EU43" s="32"/>
      <c r="EV43" s="32"/>
      <c r="EW43" s="32"/>
      <c r="EX43" s="32"/>
      <c r="EY43" s="32"/>
      <c r="EZ43" s="32"/>
      <c r="FA43" s="32"/>
      <c r="FB43" s="32"/>
      <c r="FC43" s="32"/>
      <c r="FD43" s="32"/>
      <c r="FE43" s="32"/>
      <c r="FF43" s="32"/>
    </row>
    <row r="44" spans="1:162" s="6" customFormat="1" ht="25.5" x14ac:dyDescent="0.2">
      <c r="A44" s="104" t="s">
        <v>81</v>
      </c>
      <c r="B44" s="20" t="s">
        <v>82</v>
      </c>
      <c r="C44" s="130">
        <v>0</v>
      </c>
      <c r="D44" s="130">
        <v>0</v>
      </c>
      <c r="E44" s="21">
        <v>572</v>
      </c>
      <c r="F44" s="21">
        <v>483</v>
      </c>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c r="EO44" s="32"/>
      <c r="EP44" s="32"/>
      <c r="EQ44" s="32"/>
      <c r="ER44" s="32"/>
      <c r="ES44" s="32"/>
      <c r="ET44" s="32"/>
      <c r="EU44" s="32"/>
      <c r="EV44" s="32"/>
      <c r="EW44" s="32"/>
      <c r="EX44" s="32"/>
      <c r="EY44" s="32"/>
      <c r="EZ44" s="32"/>
      <c r="FA44" s="32"/>
      <c r="FB44" s="32"/>
      <c r="FC44" s="32"/>
      <c r="FD44" s="32"/>
      <c r="FE44" s="32"/>
      <c r="FF44" s="32"/>
    </row>
    <row r="45" spans="1:162" s="6" customFormat="1" x14ac:dyDescent="0.2">
      <c r="A45" s="104" t="s">
        <v>83</v>
      </c>
      <c r="B45" s="20" t="s">
        <v>84</v>
      </c>
      <c r="C45" s="130">
        <v>0</v>
      </c>
      <c r="D45" s="130">
        <v>0</v>
      </c>
      <c r="E45" s="21">
        <v>336269</v>
      </c>
      <c r="F45" s="21">
        <v>13452</v>
      </c>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c r="EO45" s="32"/>
      <c r="EP45" s="32"/>
      <c r="EQ45" s="32"/>
      <c r="ER45" s="32"/>
      <c r="ES45" s="32"/>
      <c r="ET45" s="32"/>
      <c r="EU45" s="32"/>
      <c r="EV45" s="32"/>
      <c r="EW45" s="32"/>
      <c r="EX45" s="32"/>
      <c r="EY45" s="32"/>
      <c r="EZ45" s="32"/>
      <c r="FA45" s="32"/>
      <c r="FB45" s="32"/>
      <c r="FC45" s="32"/>
      <c r="FD45" s="32"/>
      <c r="FE45" s="32"/>
      <c r="FF45" s="32"/>
    </row>
    <row r="46" spans="1:162" s="6" customFormat="1" x14ac:dyDescent="0.2">
      <c r="A46" s="104" t="s">
        <v>85</v>
      </c>
      <c r="B46" s="20" t="s">
        <v>86</v>
      </c>
      <c r="C46" s="130">
        <v>108000</v>
      </c>
      <c r="D46" s="130">
        <v>88000</v>
      </c>
      <c r="E46" s="21">
        <v>107345</v>
      </c>
      <c r="F46" s="21">
        <v>4591</v>
      </c>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row>
    <row r="47" spans="1:162" s="6" customFormat="1" ht="38.25" customHeight="1" x14ac:dyDescent="0.2">
      <c r="A47" s="109" t="s">
        <v>87</v>
      </c>
      <c r="B47" s="23" t="s">
        <v>88</v>
      </c>
      <c r="C47" s="130">
        <v>0</v>
      </c>
      <c r="D47" s="130">
        <v>0</v>
      </c>
      <c r="E47" s="21">
        <v>0</v>
      </c>
      <c r="F47" s="21">
        <v>0</v>
      </c>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c r="EO47" s="32"/>
      <c r="EP47" s="32"/>
      <c r="EQ47" s="32"/>
      <c r="ER47" s="32"/>
      <c r="ES47" s="32"/>
      <c r="ET47" s="32"/>
      <c r="EU47" s="32"/>
      <c r="EV47" s="32"/>
      <c r="EW47" s="32"/>
      <c r="EX47" s="32"/>
      <c r="EY47" s="32"/>
      <c r="EZ47" s="32"/>
      <c r="FA47" s="32"/>
      <c r="FB47" s="32"/>
      <c r="FC47" s="32"/>
      <c r="FD47" s="32"/>
      <c r="FE47" s="32"/>
      <c r="FF47" s="32"/>
    </row>
    <row r="48" spans="1:162" s="6" customFormat="1" x14ac:dyDescent="0.2">
      <c r="A48" s="109" t="s">
        <v>89</v>
      </c>
      <c r="B48" s="23" t="s">
        <v>90</v>
      </c>
      <c r="C48" s="130">
        <v>0</v>
      </c>
      <c r="D48" s="130">
        <v>0</v>
      </c>
      <c r="E48" s="21">
        <v>0</v>
      </c>
      <c r="F48" s="21">
        <v>0</v>
      </c>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c r="EO48" s="32"/>
      <c r="EP48" s="32"/>
      <c r="EQ48" s="32"/>
      <c r="ER48" s="32"/>
      <c r="ES48" s="32"/>
      <c r="ET48" s="32"/>
      <c r="EU48" s="32"/>
      <c r="EV48" s="32"/>
      <c r="EW48" s="32"/>
      <c r="EX48" s="32"/>
      <c r="EY48" s="32"/>
      <c r="EZ48" s="32"/>
      <c r="FA48" s="32"/>
      <c r="FB48" s="32"/>
      <c r="FC48" s="32"/>
      <c r="FD48" s="32"/>
      <c r="FE48" s="32"/>
      <c r="FF48" s="32"/>
    </row>
    <row r="49" spans="1:173" ht="25.5" x14ac:dyDescent="0.2">
      <c r="A49" s="109" t="s">
        <v>91</v>
      </c>
      <c r="B49" s="23" t="s">
        <v>92</v>
      </c>
      <c r="C49" s="130">
        <v>290000</v>
      </c>
      <c r="D49" s="130">
        <v>213000</v>
      </c>
      <c r="E49" s="21">
        <v>437147</v>
      </c>
      <c r="F49" s="21">
        <v>74569</v>
      </c>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c r="EO49" s="32"/>
      <c r="EP49" s="32"/>
      <c r="EQ49" s="32"/>
      <c r="ER49" s="32"/>
      <c r="ES49" s="32"/>
      <c r="ET49" s="32"/>
      <c r="EU49" s="32"/>
      <c r="EV49" s="32"/>
      <c r="EW49" s="32"/>
      <c r="EX49" s="32"/>
      <c r="EY49" s="32"/>
      <c r="EZ49" s="32"/>
      <c r="FA49" s="32"/>
      <c r="FB49" s="32"/>
      <c r="FC49" s="32"/>
      <c r="FD49" s="32"/>
      <c r="FE49" s="32"/>
      <c r="FF49" s="32"/>
    </row>
    <row r="50" spans="1:173" x14ac:dyDescent="0.2">
      <c r="A50" s="109" t="s">
        <v>93</v>
      </c>
      <c r="B50" s="23" t="s">
        <v>94</v>
      </c>
      <c r="C50" s="130">
        <v>17552000</v>
      </c>
      <c r="D50" s="130">
        <v>14196000</v>
      </c>
      <c r="E50" s="21">
        <v>18135055</v>
      </c>
      <c r="F50" s="21">
        <v>876899</v>
      </c>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c r="EO50" s="32"/>
      <c r="EP50" s="32"/>
      <c r="EQ50" s="32"/>
      <c r="ER50" s="32"/>
      <c r="ES50" s="32"/>
      <c r="ET50" s="32"/>
      <c r="EU50" s="32"/>
      <c r="EV50" s="32"/>
      <c r="EW50" s="32"/>
      <c r="EX50" s="32"/>
      <c r="EY50" s="32"/>
      <c r="EZ50" s="32"/>
      <c r="FA50" s="32"/>
      <c r="FB50" s="32"/>
      <c r="FC50" s="32"/>
      <c r="FD50" s="32"/>
      <c r="FE50" s="32"/>
      <c r="FF50" s="32"/>
    </row>
    <row r="51" spans="1:173" x14ac:dyDescent="0.2">
      <c r="A51" s="104" t="s">
        <v>95</v>
      </c>
      <c r="B51" s="20" t="s">
        <v>96</v>
      </c>
      <c r="C51" s="130">
        <v>0</v>
      </c>
      <c r="D51" s="130">
        <v>0</v>
      </c>
      <c r="E51" s="21">
        <v>0</v>
      </c>
      <c r="F51" s="21">
        <v>0</v>
      </c>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c r="EO51" s="32"/>
      <c r="EP51" s="32"/>
      <c r="EQ51" s="32"/>
      <c r="ER51" s="32"/>
      <c r="ES51" s="32"/>
      <c r="ET51" s="32"/>
      <c r="EU51" s="32"/>
      <c r="EV51" s="32"/>
      <c r="EW51" s="32"/>
      <c r="EX51" s="32"/>
      <c r="EY51" s="32"/>
      <c r="EZ51" s="32"/>
      <c r="FA51" s="32"/>
      <c r="FB51" s="32"/>
      <c r="FC51" s="32"/>
      <c r="FD51" s="32"/>
      <c r="FE51" s="32"/>
      <c r="FF51" s="32"/>
    </row>
    <row r="52" spans="1:173" x14ac:dyDescent="0.2">
      <c r="A52" s="103" t="s">
        <v>97</v>
      </c>
      <c r="B52" s="17" t="s">
        <v>98</v>
      </c>
      <c r="C52" s="18">
        <f t="shared" ref="C52:F52" si="9">+C53+C58</f>
        <v>249000</v>
      </c>
      <c r="D52" s="18">
        <f t="shared" si="9"/>
        <v>119000</v>
      </c>
      <c r="E52" s="18">
        <f t="shared" si="9"/>
        <v>325544</v>
      </c>
      <c r="F52" s="18">
        <f t="shared" si="9"/>
        <v>30469</v>
      </c>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32"/>
      <c r="FF52" s="32"/>
    </row>
    <row r="53" spans="1:173" x14ac:dyDescent="0.2">
      <c r="A53" s="103" t="s">
        <v>99</v>
      </c>
      <c r="B53" s="17" t="s">
        <v>100</v>
      </c>
      <c r="C53" s="18">
        <f t="shared" ref="C53:F53" si="10">+C54+C56</f>
        <v>0</v>
      </c>
      <c r="D53" s="18">
        <f t="shared" si="10"/>
        <v>0</v>
      </c>
      <c r="E53" s="18">
        <f t="shared" si="10"/>
        <v>0</v>
      </c>
      <c r="F53" s="18">
        <f t="shared" si="10"/>
        <v>0</v>
      </c>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32"/>
      <c r="FF53" s="32"/>
    </row>
    <row r="54" spans="1:173" x14ac:dyDescent="0.2">
      <c r="A54" s="103" t="s">
        <v>101</v>
      </c>
      <c r="B54" s="17" t="s">
        <v>102</v>
      </c>
      <c r="C54" s="18">
        <f t="shared" ref="C54:F54" si="11">+C55</f>
        <v>0</v>
      </c>
      <c r="D54" s="18">
        <f t="shared" si="11"/>
        <v>0</v>
      </c>
      <c r="E54" s="18">
        <f t="shared" si="11"/>
        <v>0</v>
      </c>
      <c r="F54" s="18">
        <f t="shared" si="11"/>
        <v>0</v>
      </c>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32"/>
      <c r="FF54" s="32"/>
    </row>
    <row r="55" spans="1:173" s="128" customFormat="1" x14ac:dyDescent="0.2">
      <c r="A55" s="104" t="s">
        <v>103</v>
      </c>
      <c r="B55" s="108" t="s">
        <v>104</v>
      </c>
      <c r="C55" s="126">
        <v>0</v>
      </c>
      <c r="D55" s="126">
        <v>0</v>
      </c>
      <c r="E55" s="127">
        <v>0</v>
      </c>
      <c r="F55" s="127">
        <v>0</v>
      </c>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4"/>
      <c r="BM55" s="124"/>
      <c r="BN55" s="124"/>
      <c r="BO55" s="124"/>
      <c r="BP55" s="124"/>
      <c r="BQ55" s="124"/>
      <c r="BR55" s="124"/>
      <c r="BS55" s="124"/>
      <c r="BT55" s="124"/>
      <c r="BU55" s="124"/>
      <c r="BV55" s="124"/>
      <c r="BW55" s="124"/>
      <c r="BX55" s="124"/>
      <c r="BY55" s="124"/>
      <c r="BZ55" s="124"/>
      <c r="CA55" s="124"/>
      <c r="CB55" s="124"/>
      <c r="CC55" s="124"/>
      <c r="CD55" s="124"/>
      <c r="CE55" s="124"/>
      <c r="CF55" s="124"/>
      <c r="CG55" s="124"/>
      <c r="CH55" s="124"/>
      <c r="CI55" s="124"/>
      <c r="CJ55" s="124"/>
      <c r="CK55" s="124"/>
      <c r="CL55" s="124"/>
      <c r="CM55" s="124"/>
      <c r="CN55" s="124"/>
      <c r="CO55" s="124"/>
      <c r="CP55" s="124"/>
      <c r="CQ55" s="124"/>
      <c r="CR55" s="124"/>
      <c r="CS55" s="124"/>
      <c r="CT55" s="124"/>
      <c r="CU55" s="124"/>
      <c r="CV55" s="124"/>
      <c r="CW55" s="124"/>
      <c r="CX55" s="124"/>
      <c r="CY55" s="124"/>
      <c r="CZ55" s="124"/>
      <c r="DA55" s="124"/>
      <c r="DB55" s="124"/>
      <c r="DC55" s="124"/>
      <c r="DD55" s="124"/>
      <c r="DE55" s="124"/>
      <c r="DF55" s="124"/>
      <c r="DG55" s="124"/>
      <c r="DH55" s="124"/>
      <c r="DI55" s="124"/>
      <c r="DJ55" s="124"/>
      <c r="DK55" s="124"/>
      <c r="DL55" s="124"/>
      <c r="DM55" s="124"/>
      <c r="DN55" s="124"/>
      <c r="DO55" s="124"/>
      <c r="DP55" s="124"/>
      <c r="DQ55" s="124"/>
      <c r="DR55" s="124"/>
      <c r="DS55" s="124"/>
      <c r="DT55" s="124"/>
      <c r="DU55" s="124"/>
      <c r="DV55" s="124"/>
      <c r="DW55" s="124"/>
      <c r="DX55" s="124"/>
      <c r="DY55" s="124"/>
      <c r="DZ55" s="124"/>
      <c r="EA55" s="124"/>
      <c r="EB55" s="124"/>
      <c r="EC55" s="124"/>
      <c r="ED55" s="124"/>
      <c r="EE55" s="124"/>
      <c r="EF55" s="124"/>
      <c r="EG55" s="124"/>
      <c r="EH55" s="124"/>
      <c r="EI55" s="124"/>
      <c r="EJ55" s="124"/>
      <c r="EK55" s="124"/>
      <c r="EL55" s="124"/>
      <c r="EM55" s="124"/>
      <c r="EN55" s="124"/>
      <c r="EO55" s="124"/>
      <c r="EP55" s="124"/>
      <c r="EQ55" s="124"/>
      <c r="ER55" s="124"/>
      <c r="ES55" s="124"/>
      <c r="ET55" s="124"/>
      <c r="EU55" s="124"/>
      <c r="EV55" s="124"/>
      <c r="EW55" s="124"/>
      <c r="EX55" s="124"/>
      <c r="EY55" s="124"/>
      <c r="EZ55" s="124"/>
      <c r="FA55" s="124"/>
      <c r="FB55" s="124"/>
      <c r="FC55" s="124"/>
      <c r="FD55" s="124"/>
      <c r="FE55" s="124"/>
      <c r="FF55" s="124"/>
      <c r="FG55" s="125"/>
      <c r="FH55" s="125"/>
      <c r="FI55" s="125"/>
      <c r="FJ55" s="125"/>
      <c r="FK55" s="125"/>
      <c r="FL55" s="125"/>
      <c r="FM55" s="125"/>
      <c r="FN55" s="125"/>
      <c r="FO55" s="125"/>
      <c r="FP55" s="125"/>
      <c r="FQ55" s="125"/>
    </row>
    <row r="56" spans="1:173" x14ac:dyDescent="0.2">
      <c r="A56" s="103" t="s">
        <v>105</v>
      </c>
      <c r="B56" s="17" t="s">
        <v>106</v>
      </c>
      <c r="C56" s="18">
        <f t="shared" ref="C56:F56" si="12">+C57</f>
        <v>0</v>
      </c>
      <c r="D56" s="18">
        <f t="shared" si="12"/>
        <v>0</v>
      </c>
      <c r="E56" s="18">
        <f t="shared" si="12"/>
        <v>0</v>
      </c>
      <c r="F56" s="18">
        <f t="shared" si="12"/>
        <v>0</v>
      </c>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32"/>
      <c r="FF56" s="32"/>
    </row>
    <row r="57" spans="1:173" s="128" customFormat="1" x14ac:dyDescent="0.2">
      <c r="A57" s="104" t="s">
        <v>107</v>
      </c>
      <c r="B57" s="108" t="s">
        <v>108</v>
      </c>
      <c r="C57" s="126">
        <v>0</v>
      </c>
      <c r="D57" s="126">
        <v>0</v>
      </c>
      <c r="E57" s="127">
        <v>0</v>
      </c>
      <c r="F57" s="127">
        <v>0</v>
      </c>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4"/>
      <c r="DV57" s="124"/>
      <c r="DW57" s="124"/>
      <c r="DX57" s="124"/>
      <c r="DY57" s="124"/>
      <c r="DZ57" s="124"/>
      <c r="EA57" s="124"/>
      <c r="EB57" s="124"/>
      <c r="EC57" s="124"/>
      <c r="ED57" s="124"/>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5"/>
      <c r="FH57" s="125"/>
      <c r="FI57" s="125"/>
      <c r="FJ57" s="125"/>
      <c r="FK57" s="125"/>
      <c r="FL57" s="125"/>
      <c r="FM57" s="125"/>
      <c r="FN57" s="125"/>
      <c r="FO57" s="125"/>
      <c r="FP57" s="125"/>
      <c r="FQ57" s="125"/>
    </row>
    <row r="58" spans="1:173" s="25" customFormat="1" x14ac:dyDescent="0.2">
      <c r="A58" s="110" t="s">
        <v>109</v>
      </c>
      <c r="B58" s="17" t="s">
        <v>110</v>
      </c>
      <c r="C58" s="18">
        <f t="shared" ref="C58:F58" si="13">+C59+C64</f>
        <v>249000</v>
      </c>
      <c r="D58" s="18">
        <f t="shared" si="13"/>
        <v>119000</v>
      </c>
      <c r="E58" s="18">
        <f t="shared" si="13"/>
        <v>325544</v>
      </c>
      <c r="F58" s="18">
        <f t="shared" si="13"/>
        <v>30469</v>
      </c>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24"/>
      <c r="FH58" s="24"/>
      <c r="FI58" s="24"/>
      <c r="FJ58" s="24"/>
      <c r="FK58" s="24"/>
      <c r="FL58" s="24"/>
      <c r="FM58" s="24"/>
      <c r="FN58" s="24"/>
      <c r="FO58" s="24"/>
      <c r="FP58" s="24"/>
      <c r="FQ58" s="24"/>
    </row>
    <row r="59" spans="1:173" x14ac:dyDescent="0.2">
      <c r="A59" s="103" t="s">
        <v>111</v>
      </c>
      <c r="B59" s="17" t="s">
        <v>112</v>
      </c>
      <c r="C59" s="18">
        <f t="shared" ref="C59:F59" si="14">C63+C61+C62+C60</f>
        <v>249000</v>
      </c>
      <c r="D59" s="18">
        <f t="shared" si="14"/>
        <v>119000</v>
      </c>
      <c r="E59" s="18">
        <f t="shared" si="14"/>
        <v>325544</v>
      </c>
      <c r="F59" s="18">
        <f t="shared" si="14"/>
        <v>30469</v>
      </c>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32"/>
      <c r="FF59" s="32"/>
    </row>
    <row r="60" spans="1:173" x14ac:dyDescent="0.2">
      <c r="A60" s="103" t="s">
        <v>113</v>
      </c>
      <c r="B60" s="17" t="s">
        <v>114</v>
      </c>
      <c r="C60" s="18">
        <v>0</v>
      </c>
      <c r="D60" s="18">
        <v>0</v>
      </c>
      <c r="E60" s="18">
        <v>3616</v>
      </c>
      <c r="F60" s="18">
        <v>2211</v>
      </c>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32"/>
      <c r="FF60" s="32"/>
    </row>
    <row r="61" spans="1:173" x14ac:dyDescent="0.2">
      <c r="A61" s="26" t="s">
        <v>115</v>
      </c>
      <c r="B61" s="17" t="s">
        <v>116</v>
      </c>
      <c r="C61" s="18">
        <v>0</v>
      </c>
      <c r="D61" s="18">
        <v>0</v>
      </c>
      <c r="E61" s="19">
        <v>-4547</v>
      </c>
      <c r="F61" s="19">
        <v>0</v>
      </c>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32"/>
      <c r="FF61" s="32"/>
    </row>
    <row r="62" spans="1:173" x14ac:dyDescent="0.2">
      <c r="A62" s="26" t="s">
        <v>117</v>
      </c>
      <c r="B62" s="17" t="s">
        <v>118</v>
      </c>
      <c r="C62" s="18">
        <v>0</v>
      </c>
      <c r="D62" s="18">
        <v>0</v>
      </c>
      <c r="E62" s="19">
        <v>0</v>
      </c>
      <c r="F62" s="19">
        <v>0</v>
      </c>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32"/>
      <c r="FF62" s="32"/>
    </row>
    <row r="63" spans="1:173" x14ac:dyDescent="0.2">
      <c r="A63" s="104" t="s">
        <v>119</v>
      </c>
      <c r="B63" s="27" t="s">
        <v>120</v>
      </c>
      <c r="C63" s="126">
        <v>249000</v>
      </c>
      <c r="D63" s="126">
        <v>119000</v>
      </c>
      <c r="E63" s="127">
        <v>326475</v>
      </c>
      <c r="F63" s="127">
        <v>28258</v>
      </c>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32"/>
      <c r="FF63" s="32"/>
    </row>
    <row r="64" spans="1:173" x14ac:dyDescent="0.2">
      <c r="A64" s="103" t="s">
        <v>121</v>
      </c>
      <c r="B64" s="17" t="s">
        <v>122</v>
      </c>
      <c r="C64" s="18">
        <f t="shared" ref="C64:F64" si="15">C65</f>
        <v>0</v>
      </c>
      <c r="D64" s="18">
        <f t="shared" si="15"/>
        <v>0</v>
      </c>
      <c r="E64" s="18">
        <f t="shared" si="15"/>
        <v>0</v>
      </c>
      <c r="F64" s="18">
        <f t="shared" si="15"/>
        <v>0</v>
      </c>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32"/>
      <c r="FF64" s="32"/>
    </row>
    <row r="65" spans="1:162" s="6" customFormat="1" x14ac:dyDescent="0.2">
      <c r="A65" s="104" t="s">
        <v>123</v>
      </c>
      <c r="B65" s="27" t="s">
        <v>124</v>
      </c>
      <c r="C65" s="126">
        <v>0</v>
      </c>
      <c r="D65" s="126">
        <v>0</v>
      </c>
      <c r="E65" s="127">
        <v>0</v>
      </c>
      <c r="F65" s="127">
        <v>0</v>
      </c>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32"/>
      <c r="FF65" s="32"/>
    </row>
    <row r="66" spans="1:162" s="6" customFormat="1" x14ac:dyDescent="0.2">
      <c r="A66" s="103" t="s">
        <v>125</v>
      </c>
      <c r="B66" s="17" t="s">
        <v>126</v>
      </c>
      <c r="C66" s="18">
        <f t="shared" ref="C66:F66" si="16">+C67</f>
        <v>102367110</v>
      </c>
      <c r="D66" s="18">
        <f t="shared" si="16"/>
        <v>102367110</v>
      </c>
      <c r="E66" s="18">
        <f t="shared" si="16"/>
        <v>102367104</v>
      </c>
      <c r="F66" s="18">
        <f t="shared" si="16"/>
        <v>5879710</v>
      </c>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32"/>
      <c r="FF66" s="32"/>
    </row>
    <row r="67" spans="1:162" s="6" customFormat="1" x14ac:dyDescent="0.2">
      <c r="A67" s="103" t="s">
        <v>127</v>
      </c>
      <c r="B67" s="17" t="s">
        <v>128</v>
      </c>
      <c r="C67" s="18">
        <f t="shared" ref="C67:F67" si="17">+C68+C81</f>
        <v>102367110</v>
      </c>
      <c r="D67" s="18">
        <f t="shared" si="17"/>
        <v>102367110</v>
      </c>
      <c r="E67" s="18">
        <f t="shared" si="17"/>
        <v>102367104</v>
      </c>
      <c r="F67" s="18">
        <f t="shared" si="17"/>
        <v>5879710</v>
      </c>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32"/>
      <c r="FF67" s="32"/>
    </row>
    <row r="68" spans="1:162" s="6" customFormat="1" x14ac:dyDescent="0.2">
      <c r="A68" s="103" t="s">
        <v>129</v>
      </c>
      <c r="B68" s="17" t="s">
        <v>130</v>
      </c>
      <c r="C68" s="18">
        <f t="shared" ref="C68:F68" si="18">C69+C70+C71+C72+C74+C75+C76+C77+C73+C78+C79+C80</f>
        <v>102367110</v>
      </c>
      <c r="D68" s="18">
        <f t="shared" si="18"/>
        <v>102367110</v>
      </c>
      <c r="E68" s="18">
        <f t="shared" si="18"/>
        <v>102367110</v>
      </c>
      <c r="F68" s="18">
        <f t="shared" si="18"/>
        <v>5879710</v>
      </c>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32"/>
      <c r="FF68" s="32"/>
    </row>
    <row r="69" spans="1:162" s="6" customFormat="1" ht="25.5" x14ac:dyDescent="0.2">
      <c r="A69" s="104" t="s">
        <v>131</v>
      </c>
      <c r="B69" s="27" t="s">
        <v>132</v>
      </c>
      <c r="C69" s="18">
        <v>0</v>
      </c>
      <c r="D69" s="18">
        <v>0</v>
      </c>
      <c r="E69" s="21">
        <v>0</v>
      </c>
      <c r="F69" s="21">
        <v>0</v>
      </c>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32"/>
      <c r="FF69" s="32"/>
    </row>
    <row r="70" spans="1:162" s="6" customFormat="1" ht="25.5" x14ac:dyDescent="0.2">
      <c r="A70" s="104" t="s">
        <v>133</v>
      </c>
      <c r="B70" s="27" t="s">
        <v>134</v>
      </c>
      <c r="C70" s="18">
        <v>0</v>
      </c>
      <c r="D70" s="18">
        <v>0</v>
      </c>
      <c r="E70" s="21">
        <v>0</v>
      </c>
      <c r="F70" s="21">
        <v>0</v>
      </c>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32"/>
      <c r="FF70" s="32"/>
    </row>
    <row r="71" spans="1:162" s="6" customFormat="1" ht="25.5" x14ac:dyDescent="0.2">
      <c r="A71" s="111" t="s">
        <v>135</v>
      </c>
      <c r="B71" s="27" t="s">
        <v>136</v>
      </c>
      <c r="C71" s="126">
        <v>61874170</v>
      </c>
      <c r="D71" s="126">
        <v>61874170</v>
      </c>
      <c r="E71" s="127">
        <v>61874170</v>
      </c>
      <c r="F71" s="127">
        <v>0</v>
      </c>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32"/>
      <c r="FF71" s="32"/>
    </row>
    <row r="72" spans="1:162" s="6" customFormat="1" ht="25.5" x14ac:dyDescent="0.2">
      <c r="A72" s="104" t="s">
        <v>137</v>
      </c>
      <c r="B72" s="28" t="s">
        <v>138</v>
      </c>
      <c r="C72" s="126">
        <v>0</v>
      </c>
      <c r="D72" s="126">
        <v>0</v>
      </c>
      <c r="E72" s="127">
        <v>0</v>
      </c>
      <c r="F72" s="127">
        <v>0</v>
      </c>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32"/>
      <c r="FF72" s="32"/>
    </row>
    <row r="73" spans="1:162" s="6" customFormat="1" x14ac:dyDescent="0.2">
      <c r="A73" s="104" t="s">
        <v>139</v>
      </c>
      <c r="B73" s="28" t="s">
        <v>140</v>
      </c>
      <c r="C73" s="126">
        <v>0</v>
      </c>
      <c r="D73" s="126">
        <v>0</v>
      </c>
      <c r="E73" s="127">
        <v>0</v>
      </c>
      <c r="F73" s="127">
        <v>0</v>
      </c>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32"/>
      <c r="FF73" s="32"/>
    </row>
    <row r="74" spans="1:162" s="6" customFormat="1" ht="25.5" x14ac:dyDescent="0.2">
      <c r="A74" s="104" t="s">
        <v>141</v>
      </c>
      <c r="B74" s="28" t="s">
        <v>142</v>
      </c>
      <c r="C74" s="126">
        <v>0</v>
      </c>
      <c r="D74" s="126">
        <v>0</v>
      </c>
      <c r="E74" s="127">
        <v>0</v>
      </c>
      <c r="F74" s="127">
        <v>0</v>
      </c>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32"/>
      <c r="FF74" s="32"/>
    </row>
    <row r="75" spans="1:162" s="6" customFormat="1" ht="25.5" x14ac:dyDescent="0.2">
      <c r="A75" s="104" t="s">
        <v>143</v>
      </c>
      <c r="B75" s="28" t="s">
        <v>144</v>
      </c>
      <c r="C75" s="126">
        <v>0</v>
      </c>
      <c r="D75" s="126">
        <v>0</v>
      </c>
      <c r="E75" s="127">
        <v>0</v>
      </c>
      <c r="F75" s="127">
        <v>0</v>
      </c>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32"/>
      <c r="FF75" s="32"/>
    </row>
    <row r="76" spans="1:162" s="6" customFormat="1" ht="25.5" x14ac:dyDescent="0.2">
      <c r="A76" s="104" t="s">
        <v>145</v>
      </c>
      <c r="B76" s="28" t="s">
        <v>146</v>
      </c>
      <c r="C76" s="126">
        <v>0</v>
      </c>
      <c r="D76" s="126">
        <v>0</v>
      </c>
      <c r="E76" s="127">
        <v>0</v>
      </c>
      <c r="F76" s="127">
        <v>0</v>
      </c>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32"/>
      <c r="FF76" s="32"/>
    </row>
    <row r="77" spans="1:162" s="6" customFormat="1" ht="51" x14ac:dyDescent="0.2">
      <c r="A77" s="104" t="s">
        <v>147</v>
      </c>
      <c r="B77" s="28" t="s">
        <v>148</v>
      </c>
      <c r="C77" s="126">
        <v>0</v>
      </c>
      <c r="D77" s="126">
        <v>0</v>
      </c>
      <c r="E77" s="127">
        <v>0</v>
      </c>
      <c r="F77" s="127">
        <v>0</v>
      </c>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32"/>
      <c r="FF77" s="32"/>
    </row>
    <row r="78" spans="1:162" s="6" customFormat="1" ht="25.5" x14ac:dyDescent="0.2">
      <c r="A78" s="104" t="s">
        <v>149</v>
      </c>
      <c r="B78" s="28" t="s">
        <v>150</v>
      </c>
      <c r="C78" s="126">
        <v>20698090</v>
      </c>
      <c r="D78" s="126">
        <v>20698090</v>
      </c>
      <c r="E78" s="127">
        <v>20698090</v>
      </c>
      <c r="F78" s="127">
        <v>5879710</v>
      </c>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32"/>
      <c r="FF78" s="32"/>
    </row>
    <row r="79" spans="1:162" s="6" customFormat="1" ht="25.5" x14ac:dyDescent="0.2">
      <c r="A79" s="104" t="s">
        <v>151</v>
      </c>
      <c r="B79" s="28" t="s">
        <v>152</v>
      </c>
      <c r="C79" s="126">
        <v>0</v>
      </c>
      <c r="D79" s="126">
        <v>0</v>
      </c>
      <c r="E79" s="127">
        <v>0</v>
      </c>
      <c r="F79" s="127">
        <v>0</v>
      </c>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32"/>
      <c r="FF79" s="32"/>
    </row>
    <row r="80" spans="1:162" s="6" customFormat="1" ht="51" x14ac:dyDescent="0.2">
      <c r="A80" s="104" t="s">
        <v>153</v>
      </c>
      <c r="B80" s="28" t="s">
        <v>154</v>
      </c>
      <c r="C80" s="126">
        <v>19794850</v>
      </c>
      <c r="D80" s="126">
        <v>19794850</v>
      </c>
      <c r="E80" s="127">
        <v>19794850</v>
      </c>
      <c r="F80" s="127">
        <v>0</v>
      </c>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32"/>
      <c r="FF80" s="32"/>
    </row>
    <row r="81" spans="1:162" x14ac:dyDescent="0.2">
      <c r="A81" s="103" t="s">
        <v>155</v>
      </c>
      <c r="B81" s="17" t="s">
        <v>156</v>
      </c>
      <c r="C81" s="18">
        <f t="shared" ref="C81:F81" si="19">+C82+C83+C84+C85+C86+C87+C88+C89</f>
        <v>0</v>
      </c>
      <c r="D81" s="18">
        <f t="shared" si="19"/>
        <v>0</v>
      </c>
      <c r="E81" s="18">
        <f t="shared" si="19"/>
        <v>-6</v>
      </c>
      <c r="F81" s="18">
        <f t="shared" si="19"/>
        <v>0</v>
      </c>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32"/>
      <c r="FF81" s="32"/>
    </row>
    <row r="82" spans="1:162" ht="25.5" x14ac:dyDescent="0.2">
      <c r="A82" s="104" t="s">
        <v>157</v>
      </c>
      <c r="B82" s="20" t="s">
        <v>158</v>
      </c>
      <c r="C82" s="126">
        <v>0</v>
      </c>
      <c r="D82" s="126">
        <v>0</v>
      </c>
      <c r="E82" s="21">
        <v>0</v>
      </c>
      <c r="F82" s="21">
        <v>0</v>
      </c>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32"/>
      <c r="FF82" s="32"/>
    </row>
    <row r="83" spans="1:162" ht="25.5" x14ac:dyDescent="0.2">
      <c r="A83" s="104" t="s">
        <v>159</v>
      </c>
      <c r="B83" s="29" t="s">
        <v>138</v>
      </c>
      <c r="C83" s="126">
        <v>0</v>
      </c>
      <c r="D83" s="126">
        <v>0</v>
      </c>
      <c r="E83" s="21">
        <v>0</v>
      </c>
      <c r="F83" s="21">
        <v>0</v>
      </c>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32"/>
      <c r="FF83" s="32"/>
    </row>
    <row r="84" spans="1:162" ht="38.25" x14ac:dyDescent="0.2">
      <c r="A84" s="104" t="s">
        <v>160</v>
      </c>
      <c r="B84" s="20" t="s">
        <v>161</v>
      </c>
      <c r="C84" s="126">
        <v>0</v>
      </c>
      <c r="D84" s="126">
        <v>0</v>
      </c>
      <c r="E84" s="21">
        <v>0</v>
      </c>
      <c r="F84" s="21">
        <v>0</v>
      </c>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32"/>
      <c r="FF84" s="32"/>
    </row>
    <row r="85" spans="1:162" ht="38.25" x14ac:dyDescent="0.2">
      <c r="A85" s="104" t="s">
        <v>162</v>
      </c>
      <c r="B85" s="20" t="s">
        <v>163</v>
      </c>
      <c r="C85" s="126">
        <v>0</v>
      </c>
      <c r="D85" s="126">
        <v>0</v>
      </c>
      <c r="E85" s="21">
        <v>0</v>
      </c>
      <c r="F85" s="21">
        <v>0</v>
      </c>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32"/>
      <c r="FF85" s="32"/>
    </row>
    <row r="86" spans="1:162" ht="25.5" x14ac:dyDescent="0.2">
      <c r="A86" s="104" t="s">
        <v>164</v>
      </c>
      <c r="B86" s="20" t="s">
        <v>142</v>
      </c>
      <c r="C86" s="126">
        <v>0</v>
      </c>
      <c r="D86" s="126">
        <v>0</v>
      </c>
      <c r="E86" s="21">
        <v>0</v>
      </c>
      <c r="F86" s="21">
        <v>0</v>
      </c>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32"/>
      <c r="FF86" s="32"/>
    </row>
    <row r="87" spans="1:162" x14ac:dyDescent="0.2">
      <c r="A87" s="108" t="s">
        <v>165</v>
      </c>
      <c r="B87" s="30" t="s">
        <v>166</v>
      </c>
      <c r="C87" s="126">
        <v>0</v>
      </c>
      <c r="D87" s="126">
        <v>0</v>
      </c>
      <c r="E87" s="21">
        <v>0</v>
      </c>
      <c r="F87" s="21">
        <v>0</v>
      </c>
      <c r="AQ87" s="32"/>
      <c r="BQ87" s="32"/>
      <c r="BR87" s="32"/>
      <c r="BS87" s="32"/>
      <c r="CK87" s="32"/>
    </row>
    <row r="88" spans="1:162" ht="63.75" x14ac:dyDescent="0.2">
      <c r="A88" s="20" t="s">
        <v>167</v>
      </c>
      <c r="B88" s="31" t="s">
        <v>168</v>
      </c>
      <c r="C88" s="126">
        <v>0</v>
      </c>
      <c r="D88" s="126">
        <v>0</v>
      </c>
      <c r="E88" s="21">
        <v>-6</v>
      </c>
      <c r="F88" s="21">
        <v>0</v>
      </c>
      <c r="BQ88" s="32"/>
      <c r="BR88" s="32"/>
      <c r="BS88" s="32"/>
      <c r="CK88" s="32"/>
    </row>
    <row r="89" spans="1:162" ht="25.5" x14ac:dyDescent="0.2">
      <c r="A89" s="20" t="s">
        <v>169</v>
      </c>
      <c r="B89" s="33" t="s">
        <v>170</v>
      </c>
      <c r="C89" s="126">
        <v>0</v>
      </c>
      <c r="D89" s="126">
        <v>0</v>
      </c>
      <c r="E89" s="21">
        <v>0</v>
      </c>
      <c r="F89" s="21">
        <v>0</v>
      </c>
      <c r="BQ89" s="32"/>
      <c r="BR89" s="32"/>
      <c r="BS89" s="32"/>
      <c r="CK89" s="32"/>
    </row>
    <row r="90" spans="1:162" ht="38.25" x14ac:dyDescent="0.2">
      <c r="A90" s="20" t="s">
        <v>171</v>
      </c>
      <c r="B90" s="34" t="s">
        <v>172</v>
      </c>
      <c r="C90" s="22">
        <f t="shared" ref="C90:F90" si="20">C93+C91</f>
        <v>0</v>
      </c>
      <c r="D90" s="22">
        <f t="shared" si="20"/>
        <v>0</v>
      </c>
      <c r="E90" s="22">
        <f t="shared" si="20"/>
        <v>0</v>
      </c>
      <c r="F90" s="22">
        <f t="shared" si="20"/>
        <v>0</v>
      </c>
      <c r="BQ90" s="32"/>
      <c r="BR90" s="32"/>
      <c r="BS90" s="32"/>
      <c r="CK90" s="32"/>
    </row>
    <row r="91" spans="1:162" x14ac:dyDescent="0.2">
      <c r="A91" s="20" t="s">
        <v>173</v>
      </c>
      <c r="B91" s="33" t="s">
        <v>174</v>
      </c>
      <c r="C91" s="22">
        <f t="shared" ref="C91:F91" si="21">C92</f>
        <v>0</v>
      </c>
      <c r="D91" s="22">
        <f t="shared" si="21"/>
        <v>0</v>
      </c>
      <c r="E91" s="22">
        <f t="shared" si="21"/>
        <v>0</v>
      </c>
      <c r="F91" s="22">
        <f t="shared" si="21"/>
        <v>0</v>
      </c>
      <c r="BQ91" s="32"/>
      <c r="BR91" s="32"/>
      <c r="BS91" s="32"/>
      <c r="CK91" s="32"/>
    </row>
    <row r="92" spans="1:162" x14ac:dyDescent="0.2">
      <c r="A92" s="20" t="s">
        <v>175</v>
      </c>
      <c r="B92" s="33" t="s">
        <v>176</v>
      </c>
      <c r="C92" s="22">
        <v>0</v>
      </c>
      <c r="D92" s="22">
        <v>0</v>
      </c>
      <c r="E92" s="22">
        <v>0</v>
      </c>
      <c r="F92" s="22">
        <v>0</v>
      </c>
      <c r="BQ92" s="32"/>
      <c r="BR92" s="32"/>
      <c r="BS92" s="32"/>
      <c r="CK92" s="32"/>
    </row>
    <row r="93" spans="1:162" x14ac:dyDescent="0.2">
      <c r="A93" s="20" t="s">
        <v>177</v>
      </c>
      <c r="B93" s="33" t="s">
        <v>178</v>
      </c>
      <c r="C93" s="22">
        <f t="shared" ref="C93:F93" si="22">C94</f>
        <v>0</v>
      </c>
      <c r="D93" s="22">
        <f t="shared" si="22"/>
        <v>0</v>
      </c>
      <c r="E93" s="22">
        <f t="shared" si="22"/>
        <v>0</v>
      </c>
      <c r="F93" s="22">
        <f t="shared" si="22"/>
        <v>0</v>
      </c>
      <c r="G93" s="32"/>
      <c r="BQ93" s="32"/>
      <c r="BR93" s="32"/>
      <c r="BS93" s="32"/>
      <c r="CK93" s="32"/>
    </row>
    <row r="94" spans="1:162" x14ac:dyDescent="0.2">
      <c r="A94" s="20" t="s">
        <v>179</v>
      </c>
      <c r="B94" s="33" t="s">
        <v>180</v>
      </c>
      <c r="C94" s="18">
        <v>0</v>
      </c>
      <c r="D94" s="18">
        <v>0</v>
      </c>
      <c r="E94" s="21">
        <v>0</v>
      </c>
      <c r="F94" s="21">
        <v>0</v>
      </c>
      <c r="G94" s="32"/>
      <c r="BQ94" s="32"/>
      <c r="BR94" s="32"/>
      <c r="BS94" s="32"/>
      <c r="CK94" s="32"/>
    </row>
    <row r="95" spans="1:162" ht="38.25" x14ac:dyDescent="0.2">
      <c r="A95" s="20" t="s">
        <v>181</v>
      </c>
      <c r="B95" s="34" t="s">
        <v>172</v>
      </c>
      <c r="C95" s="22">
        <f t="shared" ref="C95:F95" si="23">C96+C99</f>
        <v>0</v>
      </c>
      <c r="D95" s="22">
        <f t="shared" si="23"/>
        <v>0</v>
      </c>
      <c r="E95" s="22">
        <f t="shared" si="23"/>
        <v>0</v>
      </c>
      <c r="F95" s="22">
        <f t="shared" si="23"/>
        <v>0</v>
      </c>
      <c r="G95" s="32"/>
      <c r="BQ95" s="32"/>
      <c r="BR95" s="32"/>
      <c r="BS95" s="32"/>
      <c r="CK95" s="32"/>
    </row>
    <row r="96" spans="1:162" x14ac:dyDescent="0.2">
      <c r="A96" s="20" t="s">
        <v>182</v>
      </c>
      <c r="B96" s="33" t="s">
        <v>178</v>
      </c>
      <c r="C96" s="22">
        <f t="shared" ref="C96:F96" si="24">C97+C98</f>
        <v>0</v>
      </c>
      <c r="D96" s="22">
        <f t="shared" si="24"/>
        <v>0</v>
      </c>
      <c r="E96" s="22">
        <f t="shared" si="24"/>
        <v>0</v>
      </c>
      <c r="F96" s="22">
        <f t="shared" si="24"/>
        <v>0</v>
      </c>
      <c r="G96" s="32"/>
      <c r="BQ96" s="32"/>
      <c r="BR96" s="32"/>
      <c r="BS96" s="32"/>
      <c r="CK96" s="32"/>
    </row>
    <row r="97" spans="1:89" x14ac:dyDescent="0.2">
      <c r="A97" s="20" t="s">
        <v>183</v>
      </c>
      <c r="B97" s="33" t="s">
        <v>184</v>
      </c>
      <c r="C97" s="18">
        <v>0</v>
      </c>
      <c r="D97" s="18">
        <v>0</v>
      </c>
      <c r="E97" s="21">
        <v>0</v>
      </c>
      <c r="F97" s="21">
        <v>0</v>
      </c>
      <c r="G97" s="32"/>
      <c r="BQ97" s="32"/>
      <c r="BR97" s="32"/>
      <c r="BS97" s="32"/>
      <c r="CK97" s="32"/>
    </row>
    <row r="98" spans="1:89" x14ac:dyDescent="0.2">
      <c r="A98" s="20" t="s">
        <v>185</v>
      </c>
      <c r="B98" s="33" t="s">
        <v>186</v>
      </c>
      <c r="C98" s="18">
        <v>0</v>
      </c>
      <c r="D98" s="18">
        <v>0</v>
      </c>
      <c r="E98" s="21">
        <v>0</v>
      </c>
      <c r="F98" s="21">
        <v>0</v>
      </c>
      <c r="G98" s="32"/>
      <c r="BQ98" s="32"/>
      <c r="BR98" s="32"/>
      <c r="BS98" s="32"/>
      <c r="CK98" s="32"/>
    </row>
    <row r="99" spans="1:89" x14ac:dyDescent="0.2">
      <c r="A99" s="20" t="s">
        <v>187</v>
      </c>
      <c r="B99" s="34" t="s">
        <v>516</v>
      </c>
      <c r="C99" s="22">
        <f t="shared" ref="C99:F99" si="25">C100+C101</f>
        <v>0</v>
      </c>
      <c r="D99" s="22">
        <f t="shared" si="25"/>
        <v>0</v>
      </c>
      <c r="E99" s="22">
        <f t="shared" si="25"/>
        <v>0</v>
      </c>
      <c r="F99" s="22">
        <f t="shared" si="25"/>
        <v>0</v>
      </c>
      <c r="G99" s="32"/>
      <c r="BQ99" s="32"/>
      <c r="BR99" s="32"/>
      <c r="BS99" s="32"/>
      <c r="CK99" s="32"/>
    </row>
    <row r="100" spans="1:89" x14ac:dyDescent="0.2">
      <c r="A100" s="20" t="s">
        <v>188</v>
      </c>
      <c r="B100" s="33" t="s">
        <v>184</v>
      </c>
      <c r="C100" s="18">
        <v>0</v>
      </c>
      <c r="D100" s="18">
        <v>0</v>
      </c>
      <c r="E100" s="21">
        <v>0</v>
      </c>
      <c r="F100" s="21">
        <v>0</v>
      </c>
      <c r="G100" s="32"/>
      <c r="BQ100" s="32"/>
      <c r="BR100" s="32"/>
      <c r="BS100" s="32"/>
      <c r="CK100" s="32"/>
    </row>
    <row r="101" spans="1:89" x14ac:dyDescent="0.2">
      <c r="A101" s="20" t="s">
        <v>189</v>
      </c>
      <c r="B101" s="33" t="s">
        <v>186</v>
      </c>
      <c r="C101" s="18">
        <v>0</v>
      </c>
      <c r="D101" s="18">
        <v>0</v>
      </c>
      <c r="E101" s="21">
        <v>0</v>
      </c>
      <c r="F101" s="21">
        <v>0</v>
      </c>
      <c r="G101" s="32"/>
      <c r="BQ101" s="32"/>
      <c r="BR101" s="32"/>
      <c r="BS101" s="32"/>
      <c r="CK101" s="32"/>
    </row>
    <row r="102" spans="1:89" ht="25.5" x14ac:dyDescent="0.2">
      <c r="A102" s="35" t="s">
        <v>190</v>
      </c>
      <c r="B102" s="36" t="s">
        <v>191</v>
      </c>
      <c r="C102" s="22">
        <f t="shared" ref="C102:F102" si="26">C103+C106</f>
        <v>0</v>
      </c>
      <c r="D102" s="22">
        <f t="shared" si="26"/>
        <v>0</v>
      </c>
      <c r="E102" s="22">
        <f t="shared" si="26"/>
        <v>0</v>
      </c>
      <c r="F102" s="22">
        <f t="shared" si="26"/>
        <v>0</v>
      </c>
      <c r="G102" s="32"/>
      <c r="BQ102" s="32"/>
      <c r="BR102" s="32"/>
      <c r="BS102" s="32"/>
      <c r="CK102" s="32"/>
    </row>
    <row r="103" spans="1:89" ht="38.25" x14ac:dyDescent="0.2">
      <c r="A103" s="20" t="s">
        <v>192</v>
      </c>
      <c r="B103" s="36" t="s">
        <v>172</v>
      </c>
      <c r="C103" s="22">
        <f t="shared" ref="C103:F103" si="27">C104+C105</f>
        <v>0</v>
      </c>
      <c r="D103" s="22">
        <f t="shared" si="27"/>
        <v>0</v>
      </c>
      <c r="E103" s="22">
        <f t="shared" si="27"/>
        <v>0</v>
      </c>
      <c r="F103" s="22">
        <f t="shared" si="27"/>
        <v>0</v>
      </c>
      <c r="G103" s="32"/>
      <c r="BQ103" s="32"/>
      <c r="BR103" s="32"/>
      <c r="BS103" s="32"/>
      <c r="CK103" s="32"/>
    </row>
    <row r="104" spans="1:89" x14ac:dyDescent="0.2">
      <c r="A104" s="20" t="s">
        <v>193</v>
      </c>
      <c r="B104" s="20" t="s">
        <v>194</v>
      </c>
      <c r="C104" s="22">
        <v>0</v>
      </c>
      <c r="D104" s="22">
        <v>0</v>
      </c>
      <c r="E104" s="22">
        <v>0</v>
      </c>
      <c r="F104" s="22">
        <v>0</v>
      </c>
      <c r="G104" s="32"/>
      <c r="BQ104" s="32"/>
      <c r="BR104" s="32"/>
      <c r="BS104" s="32"/>
      <c r="CK104" s="32"/>
    </row>
    <row r="105" spans="1:89" ht="26.25" customHeight="1" x14ac:dyDescent="0.2">
      <c r="A105" s="20" t="s">
        <v>195</v>
      </c>
      <c r="B105" s="20" t="s">
        <v>196</v>
      </c>
      <c r="C105" s="22">
        <v>0</v>
      </c>
      <c r="D105" s="22">
        <v>0</v>
      </c>
      <c r="E105" s="22">
        <v>0</v>
      </c>
      <c r="F105" s="22">
        <v>0</v>
      </c>
      <c r="G105" s="32"/>
      <c r="BQ105" s="32"/>
      <c r="BR105" s="32"/>
      <c r="BS105" s="32"/>
      <c r="CK105" s="32"/>
    </row>
    <row r="106" spans="1:89" x14ac:dyDescent="0.2">
      <c r="A106" s="39"/>
      <c r="B106" s="37" t="s">
        <v>197</v>
      </c>
      <c r="C106" s="22">
        <f t="shared" ref="C106:F108" si="28">C107</f>
        <v>0</v>
      </c>
      <c r="D106" s="22">
        <f t="shared" si="28"/>
        <v>0</v>
      </c>
      <c r="E106" s="22">
        <f t="shared" si="28"/>
        <v>0</v>
      </c>
      <c r="F106" s="22">
        <f t="shared" si="28"/>
        <v>0</v>
      </c>
      <c r="G106" s="32"/>
      <c r="BQ106" s="32"/>
      <c r="BR106" s="32"/>
      <c r="BS106" s="32"/>
      <c r="CK106" s="32"/>
    </row>
    <row r="107" spans="1:89" x14ac:dyDescent="0.2">
      <c r="A107" s="20" t="s">
        <v>198</v>
      </c>
      <c r="B107" s="37" t="s">
        <v>199</v>
      </c>
      <c r="C107" s="22">
        <f t="shared" si="28"/>
        <v>0</v>
      </c>
      <c r="D107" s="22">
        <f t="shared" si="28"/>
        <v>0</v>
      </c>
      <c r="E107" s="22">
        <f t="shared" si="28"/>
        <v>0</v>
      </c>
      <c r="F107" s="22">
        <f t="shared" si="28"/>
        <v>0</v>
      </c>
      <c r="G107" s="32"/>
      <c r="BQ107" s="32"/>
      <c r="BR107" s="32"/>
      <c r="BS107" s="32"/>
      <c r="CK107" s="32"/>
    </row>
    <row r="108" spans="1:89" ht="25.5" x14ac:dyDescent="0.2">
      <c r="A108" s="20" t="s">
        <v>200</v>
      </c>
      <c r="B108" s="37" t="s">
        <v>201</v>
      </c>
      <c r="C108" s="22">
        <f t="shared" si="28"/>
        <v>0</v>
      </c>
      <c r="D108" s="22">
        <f t="shared" si="28"/>
        <v>0</v>
      </c>
      <c r="E108" s="22">
        <f t="shared" si="28"/>
        <v>0</v>
      </c>
      <c r="F108" s="22">
        <f t="shared" si="28"/>
        <v>0</v>
      </c>
      <c r="G108" s="32"/>
      <c r="BQ108" s="32"/>
      <c r="BR108" s="32"/>
      <c r="BS108" s="32"/>
      <c r="CK108" s="32"/>
    </row>
    <row r="109" spans="1:89" x14ac:dyDescent="0.2">
      <c r="A109" s="20" t="s">
        <v>202</v>
      </c>
      <c r="B109" s="38" t="s">
        <v>203</v>
      </c>
      <c r="C109" s="18"/>
      <c r="D109" s="18"/>
      <c r="E109" s="21"/>
      <c r="F109" s="22"/>
      <c r="CK109" s="32"/>
    </row>
    <row r="110" spans="1:89" ht="12" customHeight="1" x14ac:dyDescent="0.2">
      <c r="A110" s="36" t="s">
        <v>204</v>
      </c>
      <c r="B110" s="36" t="s">
        <v>205</v>
      </c>
      <c r="C110" s="22">
        <f t="shared" ref="C110:F110" si="29">C111</f>
        <v>0</v>
      </c>
      <c r="D110" s="22">
        <f t="shared" si="29"/>
        <v>0</v>
      </c>
      <c r="E110" s="22">
        <f t="shared" si="29"/>
        <v>-1855359</v>
      </c>
      <c r="F110" s="22">
        <f t="shared" si="29"/>
        <v>618349</v>
      </c>
      <c r="CK110" s="32"/>
    </row>
    <row r="111" spans="1:89" ht="25.5" x14ac:dyDescent="0.2">
      <c r="A111" s="20" t="s">
        <v>206</v>
      </c>
      <c r="B111" s="20" t="s">
        <v>207</v>
      </c>
      <c r="C111" s="18">
        <v>0</v>
      </c>
      <c r="D111" s="18">
        <v>0</v>
      </c>
      <c r="E111" s="21">
        <v>-1855359</v>
      </c>
      <c r="F111" s="21">
        <v>618349</v>
      </c>
      <c r="CK111" s="32"/>
    </row>
    <row r="112" spans="1:89" x14ac:dyDescent="0.2">
      <c r="CK112" s="32"/>
    </row>
    <row r="113" spans="2:89" x14ac:dyDescent="0.2">
      <c r="CK113" s="32"/>
    </row>
    <row r="114" spans="2:89" x14ac:dyDescent="0.2">
      <c r="B114" s="144" t="s">
        <v>524</v>
      </c>
      <c r="D114" s="145" t="s">
        <v>525</v>
      </c>
      <c r="CK114" s="32"/>
    </row>
    <row r="115" spans="2:89" x14ac:dyDescent="0.2">
      <c r="B115" s="144"/>
      <c r="D115" s="145"/>
      <c r="CK115" s="32"/>
    </row>
    <row r="116" spans="2:89" x14ac:dyDescent="0.2">
      <c r="CK116" s="32"/>
    </row>
    <row r="117" spans="2:89" x14ac:dyDescent="0.2">
      <c r="CK117" s="32"/>
    </row>
    <row r="118" spans="2:89" x14ac:dyDescent="0.2">
      <c r="CK118" s="32"/>
    </row>
    <row r="119" spans="2:89" x14ac:dyDescent="0.2">
      <c r="CK119" s="32"/>
    </row>
    <row r="120" spans="2:89" x14ac:dyDescent="0.2">
      <c r="CK120" s="32"/>
    </row>
    <row r="121" spans="2:89" x14ac:dyDescent="0.2">
      <c r="CK121" s="32"/>
    </row>
    <row r="122" spans="2:89" x14ac:dyDescent="0.2">
      <c r="CK122" s="32"/>
    </row>
    <row r="123" spans="2:89" x14ac:dyDescent="0.2">
      <c r="CK123" s="32"/>
    </row>
    <row r="124" spans="2:89" x14ac:dyDescent="0.2">
      <c r="CK124" s="32"/>
    </row>
    <row r="125" spans="2:89" x14ac:dyDescent="0.2">
      <c r="CK125" s="32"/>
    </row>
    <row r="126" spans="2:89" x14ac:dyDescent="0.2">
      <c r="CK126" s="32"/>
    </row>
    <row r="127" spans="2:89" x14ac:dyDescent="0.2">
      <c r="CK127" s="32"/>
    </row>
    <row r="128" spans="2:89" x14ac:dyDescent="0.2">
      <c r="CK128" s="32"/>
    </row>
    <row r="129" spans="89:89" x14ac:dyDescent="0.2">
      <c r="CK129" s="32"/>
    </row>
    <row r="130" spans="89:89" x14ac:dyDescent="0.2">
      <c r="CK130" s="32"/>
    </row>
    <row r="131" spans="89:89" x14ac:dyDescent="0.2">
      <c r="CK131" s="32"/>
    </row>
    <row r="132" spans="89:89" x14ac:dyDescent="0.2">
      <c r="CK132" s="32"/>
    </row>
    <row r="133" spans="89:89" x14ac:dyDescent="0.2">
      <c r="CK133" s="32"/>
    </row>
    <row r="134" spans="89:89" x14ac:dyDescent="0.2">
      <c r="CK134" s="32"/>
    </row>
    <row r="135" spans="89:89" x14ac:dyDescent="0.2">
      <c r="CK135" s="32"/>
    </row>
    <row r="136" spans="89:89" x14ac:dyDescent="0.2">
      <c r="CK136" s="32"/>
    </row>
    <row r="137" spans="89:89" x14ac:dyDescent="0.2">
      <c r="CK137" s="32"/>
    </row>
    <row r="138" spans="89:89" x14ac:dyDescent="0.2">
      <c r="CK138" s="32"/>
    </row>
    <row r="139" spans="89:89" x14ac:dyDescent="0.2">
      <c r="CK139" s="32"/>
    </row>
    <row r="140" spans="89:89" x14ac:dyDescent="0.2">
      <c r="CK140" s="32"/>
    </row>
    <row r="141" spans="89:89" x14ac:dyDescent="0.2">
      <c r="CK141" s="32"/>
    </row>
    <row r="142" spans="89:89" x14ac:dyDescent="0.2">
      <c r="CK142" s="32"/>
    </row>
    <row r="143" spans="89:89" x14ac:dyDescent="0.2">
      <c r="CK143" s="32"/>
    </row>
    <row r="144" spans="89:89" x14ac:dyDescent="0.2">
      <c r="CK144" s="32"/>
    </row>
    <row r="145" spans="1:89" s="6" customFormat="1" x14ac:dyDescent="0.2">
      <c r="A145" s="40"/>
      <c r="B145" s="11"/>
      <c r="C145" s="41"/>
      <c r="D145" s="41"/>
      <c r="E145" s="11"/>
      <c r="F145" s="11"/>
      <c r="CK145" s="32"/>
    </row>
    <row r="146" spans="1:89" s="6" customFormat="1" x14ac:dyDescent="0.2">
      <c r="A146" s="40"/>
      <c r="B146" s="11"/>
      <c r="C146" s="41"/>
      <c r="D146" s="41"/>
      <c r="E146" s="11"/>
      <c r="F146" s="11"/>
      <c r="CK146" s="32"/>
    </row>
    <row r="147" spans="1:89" s="6" customFormat="1" x14ac:dyDescent="0.2">
      <c r="A147" s="40"/>
      <c r="B147" s="11"/>
      <c r="C147" s="41"/>
      <c r="D147" s="41"/>
      <c r="E147" s="11"/>
      <c r="F147" s="11"/>
      <c r="CK147" s="32"/>
    </row>
    <row r="148" spans="1:89" s="6" customFormat="1" x14ac:dyDescent="0.2">
      <c r="A148" s="40"/>
      <c r="B148" s="11"/>
      <c r="C148" s="41"/>
      <c r="D148" s="41"/>
      <c r="E148" s="11"/>
      <c r="F148" s="11"/>
      <c r="CK148" s="32"/>
    </row>
    <row r="149" spans="1:89" s="6" customFormat="1" x14ac:dyDescent="0.2">
      <c r="A149" s="40"/>
      <c r="B149" s="11"/>
      <c r="C149" s="41"/>
      <c r="D149" s="41"/>
      <c r="E149" s="11"/>
      <c r="F149" s="11"/>
      <c r="CK149" s="32"/>
    </row>
    <row r="150" spans="1:89" s="6" customFormat="1" x14ac:dyDescent="0.2">
      <c r="A150" s="40"/>
      <c r="B150" s="11"/>
      <c r="C150" s="41"/>
      <c r="D150" s="41"/>
      <c r="E150" s="11"/>
      <c r="F150" s="11"/>
      <c r="CK150" s="32"/>
    </row>
    <row r="151" spans="1:89" s="6" customFormat="1" x14ac:dyDescent="0.2">
      <c r="A151" s="40"/>
      <c r="B151" s="11"/>
      <c r="C151" s="41"/>
      <c r="D151" s="41"/>
      <c r="E151" s="11"/>
      <c r="F151" s="11"/>
      <c r="CK151" s="32"/>
    </row>
    <row r="152" spans="1:89" s="6" customFormat="1" x14ac:dyDescent="0.2">
      <c r="A152" s="40"/>
      <c r="B152" s="11"/>
      <c r="C152" s="41"/>
      <c r="D152" s="41"/>
      <c r="E152" s="11"/>
      <c r="F152" s="11"/>
      <c r="CK152" s="32"/>
    </row>
    <row r="153" spans="1:89" s="6" customFormat="1" x14ac:dyDescent="0.2">
      <c r="A153" s="40"/>
      <c r="B153" s="11"/>
      <c r="C153" s="41"/>
      <c r="D153" s="41"/>
      <c r="E153" s="11"/>
      <c r="F153" s="11"/>
      <c r="CK153" s="32"/>
    </row>
    <row r="154" spans="1:89" s="6" customFormat="1" x14ac:dyDescent="0.2">
      <c r="A154" s="40"/>
      <c r="B154" s="11"/>
      <c r="C154" s="41"/>
      <c r="D154" s="41"/>
      <c r="E154" s="11"/>
      <c r="F154" s="11"/>
      <c r="CK154" s="32"/>
    </row>
    <row r="155" spans="1:89" s="6" customFormat="1" x14ac:dyDescent="0.2">
      <c r="A155" s="40"/>
      <c r="B155" s="11"/>
      <c r="C155" s="41"/>
      <c r="D155" s="41"/>
      <c r="E155" s="11"/>
      <c r="F155" s="11"/>
      <c r="CK155" s="32"/>
    </row>
    <row r="156" spans="1:89" s="6" customFormat="1" x14ac:dyDescent="0.2">
      <c r="A156" s="40"/>
      <c r="B156" s="11"/>
      <c r="C156" s="41"/>
      <c r="D156" s="41"/>
      <c r="E156" s="11"/>
      <c r="F156" s="11"/>
      <c r="CK156" s="32"/>
    </row>
  </sheetData>
  <protectedRanges>
    <protectedRange sqref="E82:F83 C24:F24 C56:F56 E30:F51 E63:F63 E87:F89 C58:F58 C66:F67 C81:F81 E94:F94 E97:F98 E100:F101 E17:F23 E55:F55 E71:F80 E25:F27" name="Zonă1" securityDescriptor="O:WDG:WDD:(A;;CC;;;AN)(A;;CC;;;AU)(A;;CC;;;WD)"/>
  </protectedRanges>
  <mergeCells count="31">
    <mergeCell ref="EU4:EY4"/>
    <mergeCell ref="EZ4:FD4"/>
    <mergeCell ref="DQ4:DU4"/>
    <mergeCell ref="DV4:DZ4"/>
    <mergeCell ref="EA4:EE4"/>
    <mergeCell ref="EF4:EJ4"/>
    <mergeCell ref="EK4:EO4"/>
    <mergeCell ref="EP4:ET4"/>
    <mergeCell ref="DL4:DP4"/>
    <mergeCell ref="BI4:BM4"/>
    <mergeCell ref="BN4:BR4"/>
    <mergeCell ref="BS4:BW4"/>
    <mergeCell ref="BX4:CB4"/>
    <mergeCell ref="CC4:CG4"/>
    <mergeCell ref="CH4:CL4"/>
    <mergeCell ref="CM4:CQ4"/>
    <mergeCell ref="CR4:CV4"/>
    <mergeCell ref="CW4:DA4"/>
    <mergeCell ref="DB4:DF4"/>
    <mergeCell ref="DG4:DK4"/>
    <mergeCell ref="BD4:BH4"/>
    <mergeCell ref="G4:J4"/>
    <mergeCell ref="K4:O4"/>
    <mergeCell ref="P4:T4"/>
    <mergeCell ref="U4:Y4"/>
    <mergeCell ref="Z4:AD4"/>
    <mergeCell ref="AE4:AI4"/>
    <mergeCell ref="AJ4:AN4"/>
    <mergeCell ref="AO4:AS4"/>
    <mergeCell ref="AT4:AX4"/>
    <mergeCell ref="AY4:BC4"/>
  </mergeCells>
  <pageMargins left="0.5" right="0" top="0.5" bottom="0.5" header="0.25" footer="0.25"/>
  <pageSetup paperSize="9" scale="72"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L298"/>
  <sheetViews>
    <sheetView zoomScale="90" zoomScaleNormal="90" workbookViewId="0">
      <pane xSplit="3" ySplit="6" topLeftCell="D286" activePane="bottomRight" state="frozen"/>
      <selection activeCell="G7" sqref="G7:H290"/>
      <selection pane="topRight" activeCell="G7" sqref="G7:H290"/>
      <selection pane="bottomLeft" activeCell="G7" sqref="G7:H290"/>
      <selection pane="bottomRight" activeCell="F301" sqref="F301"/>
    </sheetView>
  </sheetViews>
  <sheetFormatPr defaultRowHeight="15" x14ac:dyDescent="0.3"/>
  <cols>
    <col min="1" max="1" width="14.42578125" style="42" customWidth="1"/>
    <col min="2" max="2" width="71.28515625" style="44" customWidth="1"/>
    <col min="3" max="3" width="5" style="44" bestFit="1" customWidth="1"/>
    <col min="4" max="4" width="18.42578125" style="44" customWidth="1"/>
    <col min="5" max="5" width="15.42578125" style="44" customWidth="1"/>
    <col min="6" max="6" width="15.7109375" style="44" bestFit="1" customWidth="1"/>
    <col min="7" max="7" width="15.42578125" style="44" bestFit="1" customWidth="1"/>
    <col min="8" max="8" width="14.5703125" style="44" bestFit="1" customWidth="1"/>
    <col min="9" max="10" width="10" style="45" bestFit="1" customWidth="1"/>
    <col min="11" max="16384" width="9.140625" style="45"/>
  </cols>
  <sheetData>
    <row r="1" spans="1:8" ht="20.25" x14ac:dyDescent="0.35">
      <c r="B1" s="113" t="s">
        <v>522</v>
      </c>
      <c r="C1" s="43"/>
    </row>
    <row r="2" spans="1:8" x14ac:dyDescent="0.3">
      <c r="B2" s="43"/>
      <c r="C2" s="43"/>
    </row>
    <row r="3" spans="1:8" x14ac:dyDescent="0.3">
      <c r="B3" s="43"/>
      <c r="C3" s="43"/>
      <c r="D3" s="46"/>
    </row>
    <row r="4" spans="1:8" x14ac:dyDescent="0.3">
      <c r="D4" s="47"/>
      <c r="E4" s="47"/>
      <c r="F4" s="48"/>
      <c r="G4" s="49"/>
      <c r="H4" s="50" t="s">
        <v>0</v>
      </c>
    </row>
    <row r="5" spans="1:8" s="54" customFormat="1" ht="75" x14ac:dyDescent="0.2">
      <c r="A5" s="51"/>
      <c r="B5" s="52" t="s">
        <v>2</v>
      </c>
      <c r="C5" s="52"/>
      <c r="D5" s="52" t="s">
        <v>208</v>
      </c>
      <c r="E5" s="53" t="s">
        <v>209</v>
      </c>
      <c r="F5" s="53" t="s">
        <v>210</v>
      </c>
      <c r="G5" s="52" t="s">
        <v>211</v>
      </c>
      <c r="H5" s="52" t="s">
        <v>212</v>
      </c>
    </row>
    <row r="6" spans="1:8" x14ac:dyDescent="0.3">
      <c r="A6" s="55"/>
      <c r="B6" s="56" t="s">
        <v>213</v>
      </c>
      <c r="C6" s="56"/>
      <c r="D6" s="57"/>
      <c r="E6" s="57"/>
      <c r="F6" s="57"/>
      <c r="G6" s="57"/>
      <c r="H6" s="57"/>
    </row>
    <row r="7" spans="1:8" s="61" customFormat="1" ht="16.5" customHeight="1" x14ac:dyDescent="0.3">
      <c r="A7" s="58" t="s">
        <v>214</v>
      </c>
      <c r="B7" s="59" t="s">
        <v>215</v>
      </c>
      <c r="C7" s="115">
        <f t="shared" ref="C7:H7" si="0">+C8+C16</f>
        <v>0</v>
      </c>
      <c r="D7" s="115">
        <f t="shared" si="0"/>
        <v>1085161780</v>
      </c>
      <c r="E7" s="115">
        <f t="shared" si="0"/>
        <v>1088832860</v>
      </c>
      <c r="F7" s="115">
        <f t="shared" si="0"/>
        <v>1027024390</v>
      </c>
      <c r="G7" s="115">
        <f t="shared" si="0"/>
        <v>985531683</v>
      </c>
      <c r="H7" s="115">
        <f t="shared" si="0"/>
        <v>110129138</v>
      </c>
    </row>
    <row r="8" spans="1:8" s="61" customFormat="1" x14ac:dyDescent="0.3">
      <c r="A8" s="58" t="s">
        <v>216</v>
      </c>
      <c r="B8" s="62" t="s">
        <v>217</v>
      </c>
      <c r="C8" s="116">
        <f>+C9+C10+C13+C11+C12+C15+C254+C14</f>
        <v>0</v>
      </c>
      <c r="D8" s="116">
        <f t="shared" ref="D8:H8" si="1">+D9+D10+D13+D11+D12+D15+D254+D14</f>
        <v>1085071780</v>
      </c>
      <c r="E8" s="116">
        <f t="shared" si="1"/>
        <v>1088742860</v>
      </c>
      <c r="F8" s="116">
        <f t="shared" si="1"/>
        <v>1026934390</v>
      </c>
      <c r="G8" s="116">
        <f t="shared" si="1"/>
        <v>985441811</v>
      </c>
      <c r="H8" s="116">
        <f t="shared" si="1"/>
        <v>110129138</v>
      </c>
    </row>
    <row r="9" spans="1:8" s="61" customFormat="1" x14ac:dyDescent="0.3">
      <c r="A9" s="58" t="s">
        <v>218</v>
      </c>
      <c r="B9" s="62" t="s">
        <v>219</v>
      </c>
      <c r="C9" s="116">
        <f t="shared" ref="C9:H9" si="2">+C23</f>
        <v>0</v>
      </c>
      <c r="D9" s="116">
        <f t="shared" si="2"/>
        <v>6459490</v>
      </c>
      <c r="E9" s="116">
        <f t="shared" si="2"/>
        <v>6459490</v>
      </c>
      <c r="F9" s="116">
        <f t="shared" si="2"/>
        <v>5275750</v>
      </c>
      <c r="G9" s="116">
        <f t="shared" si="2"/>
        <v>5046170</v>
      </c>
      <c r="H9" s="116">
        <f t="shared" si="2"/>
        <v>532447</v>
      </c>
    </row>
    <row r="10" spans="1:8" s="61" customFormat="1" ht="16.5" customHeight="1" x14ac:dyDescent="0.3">
      <c r="A10" s="58" t="s">
        <v>220</v>
      </c>
      <c r="B10" s="62" t="s">
        <v>221</v>
      </c>
      <c r="C10" s="116">
        <f>+C43</f>
        <v>0</v>
      </c>
      <c r="D10" s="116">
        <f t="shared" ref="D10:H10" si="3">+D43</f>
        <v>756999970</v>
      </c>
      <c r="E10" s="116">
        <f t="shared" si="3"/>
        <v>760671050</v>
      </c>
      <c r="F10" s="116">
        <f t="shared" si="3"/>
        <v>732183220</v>
      </c>
      <c r="G10" s="116">
        <f t="shared" si="3"/>
        <v>694204031</v>
      </c>
      <c r="H10" s="116">
        <f t="shared" si="3"/>
        <v>78058577</v>
      </c>
    </row>
    <row r="11" spans="1:8" s="61" customFormat="1" x14ac:dyDescent="0.3">
      <c r="A11" s="58" t="s">
        <v>222</v>
      </c>
      <c r="B11" s="62" t="s">
        <v>223</v>
      </c>
      <c r="C11" s="116">
        <f>+C71</f>
        <v>0</v>
      </c>
      <c r="D11" s="116">
        <f t="shared" ref="D11:H11" si="4">+D71</f>
        <v>0</v>
      </c>
      <c r="E11" s="116">
        <f t="shared" si="4"/>
        <v>0</v>
      </c>
      <c r="F11" s="116">
        <f t="shared" si="4"/>
        <v>0</v>
      </c>
      <c r="G11" s="116">
        <f t="shared" si="4"/>
        <v>0</v>
      </c>
      <c r="H11" s="116">
        <f t="shared" si="4"/>
        <v>0</v>
      </c>
    </row>
    <row r="12" spans="1:8" s="61" customFormat="1" ht="30" x14ac:dyDescent="0.3">
      <c r="A12" s="58" t="s">
        <v>224</v>
      </c>
      <c r="B12" s="62" t="s">
        <v>225</v>
      </c>
      <c r="C12" s="116">
        <f>C255</f>
        <v>0</v>
      </c>
      <c r="D12" s="116">
        <f t="shared" ref="D12:H12" si="5">D255</f>
        <v>255369430</v>
      </c>
      <c r="E12" s="116">
        <f t="shared" si="5"/>
        <v>255369430</v>
      </c>
      <c r="F12" s="116">
        <f t="shared" si="5"/>
        <v>231883060</v>
      </c>
      <c r="G12" s="116">
        <f t="shared" si="5"/>
        <v>230047038</v>
      </c>
      <c r="H12" s="116">
        <f t="shared" si="5"/>
        <v>24768344</v>
      </c>
    </row>
    <row r="13" spans="1:8" s="61" customFormat="1" ht="16.5" customHeight="1" x14ac:dyDescent="0.3">
      <c r="A13" s="58" t="s">
        <v>226</v>
      </c>
      <c r="B13" s="62" t="s">
        <v>227</v>
      </c>
      <c r="C13" s="116">
        <f>C268</f>
        <v>0</v>
      </c>
      <c r="D13" s="116">
        <f t="shared" ref="D13:H13" si="6">D268</f>
        <v>66175890</v>
      </c>
      <c r="E13" s="116">
        <f t="shared" si="6"/>
        <v>66175890</v>
      </c>
      <c r="F13" s="116">
        <f t="shared" si="6"/>
        <v>57525360</v>
      </c>
      <c r="G13" s="116">
        <f t="shared" si="6"/>
        <v>57032357</v>
      </c>
      <c r="H13" s="116">
        <f t="shared" si="6"/>
        <v>6879627</v>
      </c>
    </row>
    <row r="14" spans="1:8" s="61" customFormat="1" ht="30" x14ac:dyDescent="0.3">
      <c r="A14" s="58" t="s">
        <v>228</v>
      </c>
      <c r="B14" s="62" t="s">
        <v>229</v>
      </c>
      <c r="C14" s="116">
        <f>C277</f>
        <v>0</v>
      </c>
      <c r="D14" s="116">
        <f t="shared" ref="D14:H14" si="7">D277</f>
        <v>0</v>
      </c>
      <c r="E14" s="116">
        <f t="shared" si="7"/>
        <v>0</v>
      </c>
      <c r="F14" s="116">
        <f t="shared" si="7"/>
        <v>0</v>
      </c>
      <c r="G14" s="116">
        <f t="shared" si="7"/>
        <v>0</v>
      </c>
      <c r="H14" s="116">
        <f t="shared" si="7"/>
        <v>0</v>
      </c>
    </row>
    <row r="15" spans="1:8" s="61" customFormat="1" ht="16.5" customHeight="1" x14ac:dyDescent="0.3">
      <c r="A15" s="58" t="s">
        <v>230</v>
      </c>
      <c r="B15" s="62" t="s">
        <v>231</v>
      </c>
      <c r="C15" s="116">
        <f>C74</f>
        <v>0</v>
      </c>
      <c r="D15" s="116">
        <f t="shared" ref="D15:H15" si="8">D74</f>
        <v>67000</v>
      </c>
      <c r="E15" s="116">
        <f t="shared" si="8"/>
        <v>67000</v>
      </c>
      <c r="F15" s="116">
        <f t="shared" si="8"/>
        <v>67000</v>
      </c>
      <c r="G15" s="116">
        <f t="shared" si="8"/>
        <v>61686</v>
      </c>
      <c r="H15" s="116">
        <f t="shared" si="8"/>
        <v>7200</v>
      </c>
    </row>
    <row r="16" spans="1:8" s="61" customFormat="1" ht="16.5" customHeight="1" x14ac:dyDescent="0.3">
      <c r="A16" s="58" t="s">
        <v>232</v>
      </c>
      <c r="B16" s="62" t="s">
        <v>233</v>
      </c>
      <c r="C16" s="116">
        <f>C77</f>
        <v>0</v>
      </c>
      <c r="D16" s="116">
        <f t="shared" ref="D16:H16" si="9">D77</f>
        <v>90000</v>
      </c>
      <c r="E16" s="116">
        <f t="shared" si="9"/>
        <v>90000</v>
      </c>
      <c r="F16" s="116">
        <f t="shared" si="9"/>
        <v>90000</v>
      </c>
      <c r="G16" s="116">
        <f t="shared" si="9"/>
        <v>89872</v>
      </c>
      <c r="H16" s="116">
        <f t="shared" si="9"/>
        <v>0</v>
      </c>
    </row>
    <row r="17" spans="1:8" s="61" customFormat="1" x14ac:dyDescent="0.3">
      <c r="A17" s="58" t="s">
        <v>234</v>
      </c>
      <c r="B17" s="62" t="s">
        <v>235</v>
      </c>
      <c r="C17" s="116">
        <f>C78</f>
        <v>0</v>
      </c>
      <c r="D17" s="116">
        <f t="shared" ref="D17:H17" si="10">D78</f>
        <v>90000</v>
      </c>
      <c r="E17" s="116">
        <f t="shared" si="10"/>
        <v>90000</v>
      </c>
      <c r="F17" s="116">
        <f t="shared" si="10"/>
        <v>90000</v>
      </c>
      <c r="G17" s="116">
        <f t="shared" si="10"/>
        <v>89872</v>
      </c>
      <c r="H17" s="116">
        <f t="shared" si="10"/>
        <v>0</v>
      </c>
    </row>
    <row r="18" spans="1:8" s="61" customFormat="1" ht="30" x14ac:dyDescent="0.3">
      <c r="A18" s="58" t="s">
        <v>236</v>
      </c>
      <c r="B18" s="62" t="s">
        <v>237</v>
      </c>
      <c r="C18" s="116">
        <f>C254+C276</f>
        <v>0</v>
      </c>
      <c r="D18" s="116">
        <f t="shared" ref="D18:H18" si="11">D254+D276</f>
        <v>0</v>
      </c>
      <c r="E18" s="116">
        <f t="shared" si="11"/>
        <v>0</v>
      </c>
      <c r="F18" s="116">
        <f t="shared" si="11"/>
        <v>0</v>
      </c>
      <c r="G18" s="116">
        <f t="shared" si="11"/>
        <v>-1036753</v>
      </c>
      <c r="H18" s="116">
        <f t="shared" si="11"/>
        <v>-203995</v>
      </c>
    </row>
    <row r="19" spans="1:8" s="61" customFormat="1" ht="16.5" customHeight="1" x14ac:dyDescent="0.3">
      <c r="A19" s="58" t="s">
        <v>238</v>
      </c>
      <c r="B19" s="62" t="s">
        <v>239</v>
      </c>
      <c r="C19" s="116">
        <f t="shared" ref="C19:H19" si="12">+C20+C16</f>
        <v>0</v>
      </c>
      <c r="D19" s="116">
        <f t="shared" si="12"/>
        <v>1085161780</v>
      </c>
      <c r="E19" s="116">
        <f t="shared" si="12"/>
        <v>1088832860</v>
      </c>
      <c r="F19" s="116">
        <f t="shared" si="12"/>
        <v>1027024390</v>
      </c>
      <c r="G19" s="116">
        <f t="shared" si="12"/>
        <v>985531683</v>
      </c>
      <c r="H19" s="116">
        <f t="shared" si="12"/>
        <v>110129138</v>
      </c>
    </row>
    <row r="20" spans="1:8" s="61" customFormat="1" x14ac:dyDescent="0.3">
      <c r="A20" s="58" t="s">
        <v>240</v>
      </c>
      <c r="B20" s="62" t="s">
        <v>217</v>
      </c>
      <c r="C20" s="116">
        <f>C9+C10+C11+C12+C13+C15+C254+C14</f>
        <v>0</v>
      </c>
      <c r="D20" s="116">
        <f t="shared" ref="D20:H20" si="13">D9+D10+D11+D12+D13+D15+D254+D14</f>
        <v>1085071780</v>
      </c>
      <c r="E20" s="116">
        <f t="shared" si="13"/>
        <v>1088742860</v>
      </c>
      <c r="F20" s="116">
        <f t="shared" si="13"/>
        <v>1026934390</v>
      </c>
      <c r="G20" s="116">
        <f t="shared" si="13"/>
        <v>985441811</v>
      </c>
      <c r="H20" s="116">
        <f t="shared" si="13"/>
        <v>110129138</v>
      </c>
    </row>
    <row r="21" spans="1:8" s="61" customFormat="1" ht="16.5" customHeight="1" x14ac:dyDescent="0.3">
      <c r="A21" s="63" t="s">
        <v>241</v>
      </c>
      <c r="B21" s="62" t="s">
        <v>242</v>
      </c>
      <c r="C21" s="116">
        <f>+C22+C77+C254</f>
        <v>0</v>
      </c>
      <c r="D21" s="116">
        <f t="shared" ref="D21:H21" si="14">+D22+D77+D254</f>
        <v>1018985890</v>
      </c>
      <c r="E21" s="116">
        <f t="shared" si="14"/>
        <v>1022656970</v>
      </c>
      <c r="F21" s="116">
        <f t="shared" si="14"/>
        <v>969499030</v>
      </c>
      <c r="G21" s="116">
        <f t="shared" si="14"/>
        <v>928499326</v>
      </c>
      <c r="H21" s="116">
        <f t="shared" si="14"/>
        <v>103249511</v>
      </c>
    </row>
    <row r="22" spans="1:8" s="61" customFormat="1" ht="16.5" customHeight="1" x14ac:dyDescent="0.3">
      <c r="A22" s="58" t="s">
        <v>243</v>
      </c>
      <c r="B22" s="62" t="s">
        <v>217</v>
      </c>
      <c r="C22" s="116">
        <f>+C23+C43+C71+C255+C74+C277</f>
        <v>0</v>
      </c>
      <c r="D22" s="116">
        <f t="shared" ref="D22:H22" si="15">+D23+D43+D71+D255+D74+D277</f>
        <v>1018895890</v>
      </c>
      <c r="E22" s="116">
        <f t="shared" si="15"/>
        <v>1022566970</v>
      </c>
      <c r="F22" s="116">
        <f t="shared" si="15"/>
        <v>969409030</v>
      </c>
      <c r="G22" s="116">
        <f t="shared" si="15"/>
        <v>929358925</v>
      </c>
      <c r="H22" s="116">
        <f t="shared" si="15"/>
        <v>103366568</v>
      </c>
    </row>
    <row r="23" spans="1:8" s="61" customFormat="1" x14ac:dyDescent="0.3">
      <c r="A23" s="58" t="s">
        <v>244</v>
      </c>
      <c r="B23" s="62" t="s">
        <v>219</v>
      </c>
      <c r="C23" s="116">
        <f t="shared" ref="C23:H23" si="16">+C24+C36+C34</f>
        <v>0</v>
      </c>
      <c r="D23" s="116">
        <f t="shared" si="16"/>
        <v>6459490</v>
      </c>
      <c r="E23" s="116">
        <f t="shared" si="16"/>
        <v>6459490</v>
      </c>
      <c r="F23" s="116">
        <f t="shared" si="16"/>
        <v>5275750</v>
      </c>
      <c r="G23" s="116">
        <f t="shared" si="16"/>
        <v>5046170</v>
      </c>
      <c r="H23" s="116">
        <f t="shared" si="16"/>
        <v>532447</v>
      </c>
    </row>
    <row r="24" spans="1:8" s="61" customFormat="1" ht="16.5" customHeight="1" x14ac:dyDescent="0.3">
      <c r="A24" s="58" t="s">
        <v>245</v>
      </c>
      <c r="B24" s="62" t="s">
        <v>246</v>
      </c>
      <c r="C24" s="116">
        <f t="shared" ref="C24:H24" si="17">C25+C28+C29+C30+C32+C26+C27+C31</f>
        <v>0</v>
      </c>
      <c r="D24" s="116">
        <f t="shared" si="17"/>
        <v>6220240</v>
      </c>
      <c r="E24" s="116">
        <f t="shared" si="17"/>
        <v>6220240</v>
      </c>
      <c r="F24" s="116">
        <f t="shared" si="17"/>
        <v>5062090</v>
      </c>
      <c r="G24" s="116">
        <f t="shared" si="17"/>
        <v>4838085</v>
      </c>
      <c r="H24" s="116">
        <f t="shared" si="17"/>
        <v>520787</v>
      </c>
    </row>
    <row r="25" spans="1:8" ht="16.5" customHeight="1" x14ac:dyDescent="0.3">
      <c r="A25" s="64" t="s">
        <v>247</v>
      </c>
      <c r="B25" s="65" t="s">
        <v>248</v>
      </c>
      <c r="C25" s="131"/>
      <c r="D25" s="77">
        <v>5109650</v>
      </c>
      <c r="E25" s="77">
        <v>5109650</v>
      </c>
      <c r="F25" s="77">
        <v>4128590</v>
      </c>
      <c r="G25" s="66">
        <v>4016335</v>
      </c>
      <c r="H25" s="66">
        <v>447479</v>
      </c>
    </row>
    <row r="26" spans="1:8" x14ac:dyDescent="0.3">
      <c r="A26" s="64" t="s">
        <v>249</v>
      </c>
      <c r="B26" s="65" t="s">
        <v>250</v>
      </c>
      <c r="C26" s="131"/>
      <c r="D26" s="77">
        <v>662000</v>
      </c>
      <c r="E26" s="77">
        <v>662000</v>
      </c>
      <c r="F26" s="77">
        <v>524660</v>
      </c>
      <c r="G26" s="66">
        <v>514069</v>
      </c>
      <c r="H26" s="66">
        <v>52101</v>
      </c>
    </row>
    <row r="27" spans="1:8" x14ac:dyDescent="0.3">
      <c r="A27" s="64" t="s">
        <v>251</v>
      </c>
      <c r="B27" s="65" t="s">
        <v>252</v>
      </c>
      <c r="C27" s="131"/>
      <c r="D27" s="77">
        <v>0</v>
      </c>
      <c r="E27" s="77">
        <v>0</v>
      </c>
      <c r="F27" s="77">
        <v>0</v>
      </c>
      <c r="G27" s="66">
        <v>0</v>
      </c>
      <c r="H27" s="66">
        <v>0</v>
      </c>
    </row>
    <row r="28" spans="1:8" ht="16.5" customHeight="1" x14ac:dyDescent="0.3">
      <c r="A28" s="64" t="s">
        <v>253</v>
      </c>
      <c r="B28" s="67" t="s">
        <v>254</v>
      </c>
      <c r="C28" s="131"/>
      <c r="D28" s="77">
        <v>14000</v>
      </c>
      <c r="E28" s="77">
        <v>14000</v>
      </c>
      <c r="F28" s="77">
        <v>12970</v>
      </c>
      <c r="G28" s="66">
        <v>11771</v>
      </c>
      <c r="H28" s="66">
        <v>1341</v>
      </c>
    </row>
    <row r="29" spans="1:8" ht="16.5" customHeight="1" x14ac:dyDescent="0.3">
      <c r="A29" s="64" t="s">
        <v>255</v>
      </c>
      <c r="B29" s="67" t="s">
        <v>256</v>
      </c>
      <c r="C29" s="131"/>
      <c r="D29" s="77">
        <v>1000</v>
      </c>
      <c r="E29" s="77">
        <v>1000</v>
      </c>
      <c r="F29" s="77">
        <v>1000</v>
      </c>
      <c r="G29" s="66">
        <v>887</v>
      </c>
      <c r="H29" s="66">
        <v>887</v>
      </c>
    </row>
    <row r="30" spans="1:8" ht="16.5" customHeight="1" x14ac:dyDescent="0.3">
      <c r="A30" s="64" t="s">
        <v>257</v>
      </c>
      <c r="B30" s="67" t="s">
        <v>258</v>
      </c>
      <c r="C30" s="131"/>
      <c r="D30" s="77">
        <v>0</v>
      </c>
      <c r="E30" s="77">
        <v>0</v>
      </c>
      <c r="F30" s="77">
        <v>0</v>
      </c>
      <c r="G30" s="66">
        <v>0</v>
      </c>
      <c r="H30" s="66">
        <v>0</v>
      </c>
    </row>
    <row r="31" spans="1:8" ht="16.5" customHeight="1" x14ac:dyDescent="0.3">
      <c r="A31" s="64" t="s">
        <v>259</v>
      </c>
      <c r="B31" s="67" t="s">
        <v>260</v>
      </c>
      <c r="C31" s="131"/>
      <c r="D31" s="77">
        <v>212000</v>
      </c>
      <c r="E31" s="77">
        <v>212000</v>
      </c>
      <c r="F31" s="77">
        <v>173280</v>
      </c>
      <c r="G31" s="66">
        <v>166099</v>
      </c>
      <c r="H31" s="66">
        <v>17065</v>
      </c>
    </row>
    <row r="32" spans="1:8" ht="16.5" customHeight="1" x14ac:dyDescent="0.3">
      <c r="A32" s="64" t="s">
        <v>261</v>
      </c>
      <c r="B32" s="67" t="s">
        <v>262</v>
      </c>
      <c r="C32" s="131"/>
      <c r="D32" s="77">
        <v>221590</v>
      </c>
      <c r="E32" s="77">
        <v>221590</v>
      </c>
      <c r="F32" s="77">
        <v>221590</v>
      </c>
      <c r="G32" s="66">
        <v>128924</v>
      </c>
      <c r="H32" s="66">
        <v>1914</v>
      </c>
    </row>
    <row r="33" spans="1:8" ht="16.5" customHeight="1" x14ac:dyDescent="0.3">
      <c r="A33" s="64"/>
      <c r="B33" s="67" t="s">
        <v>263</v>
      </c>
      <c r="C33" s="131"/>
      <c r="D33" s="77">
        <v>68590</v>
      </c>
      <c r="E33" s="77">
        <v>68590</v>
      </c>
      <c r="F33" s="77">
        <v>68590</v>
      </c>
      <c r="G33" s="66">
        <v>67317</v>
      </c>
      <c r="H33" s="66">
        <v>0</v>
      </c>
    </row>
    <row r="34" spans="1:8" ht="16.5" customHeight="1" x14ac:dyDescent="0.3">
      <c r="A34" s="64" t="s">
        <v>264</v>
      </c>
      <c r="B34" s="62" t="s">
        <v>265</v>
      </c>
      <c r="C34" s="117">
        <f t="shared" ref="C34:H34" si="18">C35</f>
        <v>0</v>
      </c>
      <c r="D34" s="117">
        <f t="shared" si="18"/>
        <v>91350</v>
      </c>
      <c r="E34" s="117">
        <f t="shared" si="18"/>
        <v>91350</v>
      </c>
      <c r="F34" s="117">
        <f t="shared" si="18"/>
        <v>91350</v>
      </c>
      <c r="G34" s="117">
        <f t="shared" si="18"/>
        <v>91350</v>
      </c>
      <c r="H34" s="117">
        <f t="shared" si="18"/>
        <v>0</v>
      </c>
    </row>
    <row r="35" spans="1:8" ht="16.5" customHeight="1" x14ac:dyDescent="0.3">
      <c r="A35" s="64" t="s">
        <v>266</v>
      </c>
      <c r="B35" s="67" t="s">
        <v>267</v>
      </c>
      <c r="C35" s="131"/>
      <c r="D35" s="77">
        <v>91350</v>
      </c>
      <c r="E35" s="77">
        <v>91350</v>
      </c>
      <c r="F35" s="77">
        <v>91350</v>
      </c>
      <c r="G35" s="66">
        <v>91350</v>
      </c>
      <c r="H35" s="66">
        <v>0</v>
      </c>
    </row>
    <row r="36" spans="1:8" ht="16.5" customHeight="1" x14ac:dyDescent="0.3">
      <c r="A36" s="58" t="s">
        <v>268</v>
      </c>
      <c r="B36" s="62" t="s">
        <v>269</v>
      </c>
      <c r="C36" s="116">
        <f>+C37+C38+C39+C40+C41+C42</f>
        <v>0</v>
      </c>
      <c r="D36" s="116">
        <f t="shared" ref="D36:H36" si="19">+D37+D38+D39+D40+D41+D42</f>
        <v>147900</v>
      </c>
      <c r="E36" s="116">
        <f t="shared" si="19"/>
        <v>147900</v>
      </c>
      <c r="F36" s="116">
        <f t="shared" si="19"/>
        <v>122310</v>
      </c>
      <c r="G36" s="116">
        <f t="shared" si="19"/>
        <v>116735</v>
      </c>
      <c r="H36" s="116">
        <f t="shared" si="19"/>
        <v>11660</v>
      </c>
    </row>
    <row r="37" spans="1:8" ht="16.5" customHeight="1" x14ac:dyDescent="0.3">
      <c r="A37" s="64" t="s">
        <v>270</v>
      </c>
      <c r="B37" s="67" t="s">
        <v>271</v>
      </c>
      <c r="C37" s="131"/>
      <c r="D37" s="77">
        <v>6800</v>
      </c>
      <c r="E37" s="77">
        <v>6800</v>
      </c>
      <c r="F37" s="77">
        <v>6800</v>
      </c>
      <c r="G37" s="66">
        <v>6711</v>
      </c>
      <c r="H37" s="66">
        <v>0</v>
      </c>
    </row>
    <row r="38" spans="1:8" ht="16.5" customHeight="1" x14ac:dyDescent="0.3">
      <c r="A38" s="64" t="s">
        <v>272</v>
      </c>
      <c r="B38" s="67" t="s">
        <v>273</v>
      </c>
      <c r="C38" s="131"/>
      <c r="D38" s="77">
        <v>300</v>
      </c>
      <c r="E38" s="77">
        <v>300</v>
      </c>
      <c r="F38" s="77">
        <v>300</v>
      </c>
      <c r="G38" s="66">
        <v>212</v>
      </c>
      <c r="H38" s="66">
        <v>0</v>
      </c>
    </row>
    <row r="39" spans="1:8" ht="16.5" customHeight="1" x14ac:dyDescent="0.3">
      <c r="A39" s="64" t="s">
        <v>274</v>
      </c>
      <c r="B39" s="67" t="s">
        <v>275</v>
      </c>
      <c r="C39" s="131"/>
      <c r="D39" s="77">
        <v>2300</v>
      </c>
      <c r="E39" s="77">
        <v>2300</v>
      </c>
      <c r="F39" s="77">
        <v>2300</v>
      </c>
      <c r="G39" s="66">
        <v>2208</v>
      </c>
      <c r="H39" s="66">
        <v>0</v>
      </c>
    </row>
    <row r="40" spans="1:8" ht="16.5" customHeight="1" x14ac:dyDescent="0.3">
      <c r="A40" s="64" t="s">
        <v>276</v>
      </c>
      <c r="B40" s="68" t="s">
        <v>277</v>
      </c>
      <c r="C40" s="131"/>
      <c r="D40" s="77">
        <v>100</v>
      </c>
      <c r="E40" s="77">
        <v>100</v>
      </c>
      <c r="F40" s="77">
        <v>100</v>
      </c>
      <c r="G40" s="66">
        <v>63</v>
      </c>
      <c r="H40" s="66">
        <v>0</v>
      </c>
    </row>
    <row r="41" spans="1:8" ht="16.5" customHeight="1" x14ac:dyDescent="0.3">
      <c r="A41" s="64" t="s">
        <v>278</v>
      </c>
      <c r="B41" s="68" t="s">
        <v>42</v>
      </c>
      <c r="C41" s="131"/>
      <c r="D41" s="77">
        <v>400</v>
      </c>
      <c r="E41" s="77">
        <v>400</v>
      </c>
      <c r="F41" s="77">
        <v>400</v>
      </c>
      <c r="G41" s="66">
        <v>361</v>
      </c>
      <c r="H41" s="66">
        <v>0</v>
      </c>
    </row>
    <row r="42" spans="1:8" ht="16.5" customHeight="1" x14ac:dyDescent="0.3">
      <c r="A42" s="64" t="s">
        <v>279</v>
      </c>
      <c r="B42" s="68" t="s">
        <v>280</v>
      </c>
      <c r="C42" s="131"/>
      <c r="D42" s="77">
        <v>138000</v>
      </c>
      <c r="E42" s="77">
        <v>138000</v>
      </c>
      <c r="F42" s="77">
        <v>112410</v>
      </c>
      <c r="G42" s="66">
        <v>107180</v>
      </c>
      <c r="H42" s="66">
        <v>11660</v>
      </c>
    </row>
    <row r="43" spans="1:8" ht="16.5" customHeight="1" x14ac:dyDescent="0.3">
      <c r="A43" s="58" t="s">
        <v>281</v>
      </c>
      <c r="B43" s="62" t="s">
        <v>221</v>
      </c>
      <c r="C43" s="116">
        <f t="shared" ref="C43:H43" si="20">+C44+C58+C57+C60+C63+C65+C66+C68+C64+C67</f>
        <v>0</v>
      </c>
      <c r="D43" s="116">
        <f t="shared" si="20"/>
        <v>756999970</v>
      </c>
      <c r="E43" s="116">
        <f t="shared" si="20"/>
        <v>760671050</v>
      </c>
      <c r="F43" s="116">
        <f t="shared" si="20"/>
        <v>732183220</v>
      </c>
      <c r="G43" s="116">
        <f t="shared" si="20"/>
        <v>694204031</v>
      </c>
      <c r="H43" s="116">
        <f t="shared" si="20"/>
        <v>78058577</v>
      </c>
    </row>
    <row r="44" spans="1:8" ht="16.5" customHeight="1" x14ac:dyDescent="0.3">
      <c r="A44" s="58" t="s">
        <v>282</v>
      </c>
      <c r="B44" s="62" t="s">
        <v>283</v>
      </c>
      <c r="C44" s="116">
        <f t="shared" ref="C44:H44" si="21">+C45+C46+C47+C48+C49+C50+C51+C52+C54</f>
        <v>0</v>
      </c>
      <c r="D44" s="116">
        <f t="shared" si="21"/>
        <v>756597790</v>
      </c>
      <c r="E44" s="116">
        <f t="shared" si="21"/>
        <v>760268870</v>
      </c>
      <c r="F44" s="116">
        <f t="shared" si="21"/>
        <v>732111240</v>
      </c>
      <c r="G44" s="116">
        <f t="shared" si="21"/>
        <v>694151099</v>
      </c>
      <c r="H44" s="116">
        <f t="shared" si="21"/>
        <v>78054056</v>
      </c>
    </row>
    <row r="45" spans="1:8" ht="16.5" customHeight="1" x14ac:dyDescent="0.3">
      <c r="A45" s="64" t="s">
        <v>284</v>
      </c>
      <c r="B45" s="67" t="s">
        <v>285</v>
      </c>
      <c r="C45" s="131"/>
      <c r="D45" s="77">
        <v>56000</v>
      </c>
      <c r="E45" s="77">
        <v>56000</v>
      </c>
      <c r="F45" s="77">
        <v>49000</v>
      </c>
      <c r="G45" s="66">
        <v>48847</v>
      </c>
      <c r="H45" s="66">
        <v>5503</v>
      </c>
    </row>
    <row r="46" spans="1:8" ht="16.5" customHeight="1" x14ac:dyDescent="0.3">
      <c r="A46" s="64" t="s">
        <v>286</v>
      </c>
      <c r="B46" s="67" t="s">
        <v>287</v>
      </c>
      <c r="C46" s="131"/>
      <c r="D46" s="77">
        <v>9570</v>
      </c>
      <c r="E46" s="77">
        <v>9570</v>
      </c>
      <c r="F46" s="77">
        <v>9070</v>
      </c>
      <c r="G46" s="66">
        <v>9068</v>
      </c>
      <c r="H46" s="66">
        <v>1500</v>
      </c>
    </row>
    <row r="47" spans="1:8" ht="16.5" customHeight="1" x14ac:dyDescent="0.3">
      <c r="A47" s="64" t="s">
        <v>288</v>
      </c>
      <c r="B47" s="67" t="s">
        <v>289</v>
      </c>
      <c r="C47" s="131"/>
      <c r="D47" s="77">
        <v>149000</v>
      </c>
      <c r="E47" s="77">
        <v>149000</v>
      </c>
      <c r="F47" s="77">
        <v>104000</v>
      </c>
      <c r="G47" s="66">
        <v>91322</v>
      </c>
      <c r="H47" s="66">
        <v>4180</v>
      </c>
    </row>
    <row r="48" spans="1:8" ht="16.5" customHeight="1" x14ac:dyDescent="0.3">
      <c r="A48" s="64" t="s">
        <v>290</v>
      </c>
      <c r="B48" s="67" t="s">
        <v>291</v>
      </c>
      <c r="C48" s="131"/>
      <c r="D48" s="77">
        <v>10000</v>
      </c>
      <c r="E48" s="77">
        <v>10000</v>
      </c>
      <c r="F48" s="77">
        <v>9000</v>
      </c>
      <c r="G48" s="66">
        <v>8515</v>
      </c>
      <c r="H48" s="66">
        <v>975</v>
      </c>
    </row>
    <row r="49" spans="1:8" ht="16.5" customHeight="1" x14ac:dyDescent="0.3">
      <c r="A49" s="64" t="s">
        <v>292</v>
      </c>
      <c r="B49" s="67" t="s">
        <v>293</v>
      </c>
      <c r="C49" s="131"/>
      <c r="D49" s="77">
        <v>5000</v>
      </c>
      <c r="E49" s="77">
        <v>5000</v>
      </c>
      <c r="F49" s="77">
        <v>0</v>
      </c>
      <c r="G49" s="66">
        <v>0</v>
      </c>
      <c r="H49" s="66">
        <v>0</v>
      </c>
    </row>
    <row r="50" spans="1:8" ht="16.5" customHeight="1" x14ac:dyDescent="0.3">
      <c r="A50" s="64" t="s">
        <v>294</v>
      </c>
      <c r="B50" s="67" t="s">
        <v>295</v>
      </c>
      <c r="C50" s="131"/>
      <c r="D50" s="77">
        <v>20000</v>
      </c>
      <c r="E50" s="77">
        <v>20000</v>
      </c>
      <c r="F50" s="77">
        <v>15000</v>
      </c>
      <c r="G50" s="66">
        <v>13794</v>
      </c>
      <c r="H50" s="66">
        <v>3999</v>
      </c>
    </row>
    <row r="51" spans="1:8" ht="16.5" customHeight="1" x14ac:dyDescent="0.3">
      <c r="A51" s="64" t="s">
        <v>296</v>
      </c>
      <c r="B51" s="67" t="s">
        <v>297</v>
      </c>
      <c r="C51" s="131"/>
      <c r="D51" s="77">
        <v>50000</v>
      </c>
      <c r="E51" s="77">
        <v>50000</v>
      </c>
      <c r="F51" s="77">
        <v>38000</v>
      </c>
      <c r="G51" s="66">
        <v>34729</v>
      </c>
      <c r="H51" s="66">
        <v>3774</v>
      </c>
    </row>
    <row r="52" spans="1:8" ht="16.5" customHeight="1" x14ac:dyDescent="0.35">
      <c r="A52" s="58" t="s">
        <v>298</v>
      </c>
      <c r="B52" s="62" t="s">
        <v>299</v>
      </c>
      <c r="C52" s="118">
        <f t="shared" ref="C52:H52" si="22">+C53+C88</f>
        <v>0</v>
      </c>
      <c r="D52" s="118">
        <f t="shared" si="22"/>
        <v>755837220</v>
      </c>
      <c r="E52" s="118">
        <f t="shared" si="22"/>
        <v>759508300</v>
      </c>
      <c r="F52" s="118">
        <f t="shared" si="22"/>
        <v>731528170</v>
      </c>
      <c r="G52" s="118">
        <f t="shared" si="22"/>
        <v>693596516</v>
      </c>
      <c r="H52" s="118">
        <f t="shared" si="22"/>
        <v>77995619</v>
      </c>
    </row>
    <row r="53" spans="1:8" ht="16.5" customHeight="1" x14ac:dyDescent="0.35">
      <c r="A53" s="70" t="s">
        <v>300</v>
      </c>
      <c r="B53" s="71" t="s">
        <v>301</v>
      </c>
      <c r="C53" s="132"/>
      <c r="D53" s="77">
        <v>14000</v>
      </c>
      <c r="E53" s="77">
        <v>14000</v>
      </c>
      <c r="F53" s="77">
        <v>9000</v>
      </c>
      <c r="G53" s="66">
        <v>7143</v>
      </c>
      <c r="H53" s="66">
        <v>0</v>
      </c>
    </row>
    <row r="54" spans="1:8" ht="16.5" customHeight="1" x14ac:dyDescent="0.3">
      <c r="A54" s="64" t="s">
        <v>302</v>
      </c>
      <c r="B54" s="67" t="s">
        <v>303</v>
      </c>
      <c r="C54" s="131"/>
      <c r="D54" s="77">
        <v>461000</v>
      </c>
      <c r="E54" s="77">
        <v>461000</v>
      </c>
      <c r="F54" s="77">
        <v>359000</v>
      </c>
      <c r="G54" s="66">
        <v>348308</v>
      </c>
      <c r="H54" s="66">
        <v>38506</v>
      </c>
    </row>
    <row r="55" spans="1:8" s="69" customFormat="1" ht="16.5" customHeight="1" x14ac:dyDescent="0.3">
      <c r="A55" s="64"/>
      <c r="B55" s="67" t="s">
        <v>304</v>
      </c>
      <c r="C55" s="131"/>
      <c r="D55" s="77">
        <v>0</v>
      </c>
      <c r="E55" s="77">
        <v>0</v>
      </c>
      <c r="F55" s="77">
        <v>0</v>
      </c>
      <c r="G55" s="66">
        <v>0</v>
      </c>
      <c r="H55" s="66">
        <v>0</v>
      </c>
    </row>
    <row r="56" spans="1:8" ht="16.5" customHeight="1" x14ac:dyDescent="0.3">
      <c r="A56" s="64"/>
      <c r="B56" s="67" t="s">
        <v>305</v>
      </c>
      <c r="C56" s="131"/>
      <c r="D56" s="77">
        <v>73000</v>
      </c>
      <c r="E56" s="77">
        <v>73000</v>
      </c>
      <c r="F56" s="77">
        <v>54000</v>
      </c>
      <c r="G56" s="66">
        <v>46401</v>
      </c>
      <c r="H56" s="66">
        <v>5554</v>
      </c>
    </row>
    <row r="57" spans="1:8" ht="16.5" customHeight="1" x14ac:dyDescent="0.3">
      <c r="A57" s="64" t="s">
        <v>306</v>
      </c>
      <c r="B57" s="67" t="s">
        <v>307</v>
      </c>
      <c r="C57" s="131"/>
      <c r="D57" s="77">
        <v>300000</v>
      </c>
      <c r="E57" s="77">
        <v>300000</v>
      </c>
      <c r="F57" s="77">
        <v>0</v>
      </c>
      <c r="G57" s="66">
        <v>0</v>
      </c>
      <c r="H57" s="66">
        <v>0</v>
      </c>
    </row>
    <row r="58" spans="1:8" s="61" customFormat="1" ht="16.5" customHeight="1" x14ac:dyDescent="0.3">
      <c r="A58" s="58" t="s">
        <v>308</v>
      </c>
      <c r="B58" s="62" t="s">
        <v>309</v>
      </c>
      <c r="C58" s="119">
        <f t="shared" ref="C58:H58" si="23">+C59</f>
        <v>0</v>
      </c>
      <c r="D58" s="119">
        <f t="shared" si="23"/>
        <v>45000</v>
      </c>
      <c r="E58" s="119">
        <f t="shared" si="23"/>
        <v>45000</v>
      </c>
      <c r="F58" s="119">
        <f t="shared" si="23"/>
        <v>27500</v>
      </c>
      <c r="G58" s="119">
        <f t="shared" si="23"/>
        <v>11375</v>
      </c>
      <c r="H58" s="119">
        <f t="shared" si="23"/>
        <v>0</v>
      </c>
    </row>
    <row r="59" spans="1:8" ht="16.5" customHeight="1" x14ac:dyDescent="0.3">
      <c r="A59" s="64" t="s">
        <v>310</v>
      </c>
      <c r="B59" s="67" t="s">
        <v>311</v>
      </c>
      <c r="C59" s="131"/>
      <c r="D59" s="77">
        <v>45000</v>
      </c>
      <c r="E59" s="77">
        <v>45000</v>
      </c>
      <c r="F59" s="77">
        <v>27500</v>
      </c>
      <c r="G59" s="66">
        <v>11375</v>
      </c>
      <c r="H59" s="66">
        <v>0</v>
      </c>
    </row>
    <row r="60" spans="1:8" s="61" customFormat="1" ht="16.5" customHeight="1" x14ac:dyDescent="0.3">
      <c r="A60" s="58" t="s">
        <v>312</v>
      </c>
      <c r="B60" s="62" t="s">
        <v>313</v>
      </c>
      <c r="C60" s="116">
        <f t="shared" ref="C60:H60" si="24">+C61+C62</f>
        <v>0</v>
      </c>
      <c r="D60" s="116">
        <f t="shared" si="24"/>
        <v>3000</v>
      </c>
      <c r="E60" s="116">
        <f t="shared" si="24"/>
        <v>3000</v>
      </c>
      <c r="F60" s="116">
        <f t="shared" si="24"/>
        <v>2300</v>
      </c>
      <c r="G60" s="116">
        <f t="shared" si="24"/>
        <v>1476</v>
      </c>
      <c r="H60" s="116">
        <f t="shared" si="24"/>
        <v>1476</v>
      </c>
    </row>
    <row r="61" spans="1:8" ht="16.5" customHeight="1" x14ac:dyDescent="0.3">
      <c r="A61" s="64" t="s">
        <v>314</v>
      </c>
      <c r="B61" s="67" t="s">
        <v>315</v>
      </c>
      <c r="C61" s="131"/>
      <c r="D61" s="77">
        <v>3000</v>
      </c>
      <c r="E61" s="77">
        <v>3000</v>
      </c>
      <c r="F61" s="77">
        <v>2300</v>
      </c>
      <c r="G61" s="66">
        <v>1476</v>
      </c>
      <c r="H61" s="66">
        <v>1476</v>
      </c>
    </row>
    <row r="62" spans="1:8" ht="16.5" customHeight="1" x14ac:dyDescent="0.3">
      <c r="A62" s="64" t="s">
        <v>316</v>
      </c>
      <c r="B62" s="67" t="s">
        <v>317</v>
      </c>
      <c r="C62" s="131"/>
      <c r="D62" s="77">
        <v>0</v>
      </c>
      <c r="E62" s="77">
        <v>0</v>
      </c>
      <c r="F62" s="77">
        <v>0</v>
      </c>
      <c r="G62" s="66">
        <v>0</v>
      </c>
      <c r="H62" s="66">
        <v>0</v>
      </c>
    </row>
    <row r="63" spans="1:8" ht="16.5" customHeight="1" x14ac:dyDescent="0.3">
      <c r="A63" s="64" t="s">
        <v>318</v>
      </c>
      <c r="B63" s="67" t="s">
        <v>319</v>
      </c>
      <c r="C63" s="131"/>
      <c r="D63" s="77">
        <v>3000</v>
      </c>
      <c r="E63" s="77">
        <v>3000</v>
      </c>
      <c r="F63" s="77">
        <v>1500</v>
      </c>
      <c r="G63" s="66">
        <v>262</v>
      </c>
      <c r="H63" s="66">
        <v>0</v>
      </c>
    </row>
    <row r="64" spans="1:8" ht="16.5" customHeight="1" x14ac:dyDescent="0.3">
      <c r="A64" s="64" t="s">
        <v>320</v>
      </c>
      <c r="B64" s="65" t="s">
        <v>321</v>
      </c>
      <c r="C64" s="131"/>
      <c r="D64" s="77">
        <v>0</v>
      </c>
      <c r="E64" s="77">
        <v>0</v>
      </c>
      <c r="F64" s="77">
        <v>0</v>
      </c>
      <c r="G64" s="66">
        <v>0</v>
      </c>
      <c r="H64" s="66">
        <v>0</v>
      </c>
    </row>
    <row r="65" spans="1:8" ht="16.5" customHeight="1" x14ac:dyDescent="0.3">
      <c r="A65" s="64" t="s">
        <v>322</v>
      </c>
      <c r="B65" s="67" t="s">
        <v>323</v>
      </c>
      <c r="C65" s="131"/>
      <c r="D65" s="77">
        <v>0</v>
      </c>
      <c r="E65" s="77">
        <v>0</v>
      </c>
      <c r="F65" s="77">
        <v>0</v>
      </c>
      <c r="G65" s="66">
        <v>0</v>
      </c>
      <c r="H65" s="66">
        <v>0</v>
      </c>
    </row>
    <row r="66" spans="1:8" ht="16.5" customHeight="1" x14ac:dyDescent="0.3">
      <c r="A66" s="64" t="s">
        <v>324</v>
      </c>
      <c r="B66" s="67" t="s">
        <v>325</v>
      </c>
      <c r="C66" s="131"/>
      <c r="D66" s="77">
        <v>6000</v>
      </c>
      <c r="E66" s="77">
        <v>6000</v>
      </c>
      <c r="F66" s="77">
        <v>4000</v>
      </c>
      <c r="G66" s="66">
        <v>3948</v>
      </c>
      <c r="H66" s="66">
        <v>0</v>
      </c>
    </row>
    <row r="67" spans="1:8" ht="30" x14ac:dyDescent="0.3">
      <c r="A67" s="64" t="s">
        <v>326</v>
      </c>
      <c r="B67" s="67" t="s">
        <v>327</v>
      </c>
      <c r="C67" s="131"/>
      <c r="D67" s="77">
        <v>8180</v>
      </c>
      <c r="E67" s="77">
        <v>8180</v>
      </c>
      <c r="F67" s="77">
        <v>8180</v>
      </c>
      <c r="G67" s="66">
        <v>8175</v>
      </c>
      <c r="H67" s="66">
        <v>0</v>
      </c>
    </row>
    <row r="68" spans="1:8" ht="16.5" customHeight="1" x14ac:dyDescent="0.3">
      <c r="A68" s="58" t="s">
        <v>328</v>
      </c>
      <c r="B68" s="62" t="s">
        <v>329</v>
      </c>
      <c r="C68" s="119">
        <f t="shared" ref="C68:H68" si="25">+C69+C70</f>
        <v>0</v>
      </c>
      <c r="D68" s="119">
        <f t="shared" si="25"/>
        <v>37000</v>
      </c>
      <c r="E68" s="119">
        <f t="shared" si="25"/>
        <v>37000</v>
      </c>
      <c r="F68" s="119">
        <f t="shared" si="25"/>
        <v>28500</v>
      </c>
      <c r="G68" s="119">
        <f t="shared" si="25"/>
        <v>27696</v>
      </c>
      <c r="H68" s="119">
        <f t="shared" si="25"/>
        <v>3045</v>
      </c>
    </row>
    <row r="69" spans="1:8" ht="16.5" customHeight="1" x14ac:dyDescent="0.3">
      <c r="A69" s="64" t="s">
        <v>330</v>
      </c>
      <c r="B69" s="67" t="s">
        <v>331</v>
      </c>
      <c r="C69" s="131"/>
      <c r="D69" s="77">
        <v>36000</v>
      </c>
      <c r="E69" s="77">
        <v>36000</v>
      </c>
      <c r="F69" s="77">
        <v>27500</v>
      </c>
      <c r="G69" s="66">
        <v>27086</v>
      </c>
      <c r="H69" s="66">
        <v>3015</v>
      </c>
    </row>
    <row r="70" spans="1:8" ht="16.5" customHeight="1" x14ac:dyDescent="0.3">
      <c r="A70" s="64" t="s">
        <v>332</v>
      </c>
      <c r="B70" s="67" t="s">
        <v>333</v>
      </c>
      <c r="C70" s="131"/>
      <c r="D70" s="77">
        <v>1000</v>
      </c>
      <c r="E70" s="77">
        <v>1000</v>
      </c>
      <c r="F70" s="77">
        <v>1000</v>
      </c>
      <c r="G70" s="73">
        <v>610</v>
      </c>
      <c r="H70" s="73">
        <v>30</v>
      </c>
    </row>
    <row r="71" spans="1:8" ht="16.5" customHeight="1" x14ac:dyDescent="0.3">
      <c r="A71" s="58" t="s">
        <v>334</v>
      </c>
      <c r="B71" s="62" t="s">
        <v>223</v>
      </c>
      <c r="C71" s="115">
        <f>+C72</f>
        <v>0</v>
      </c>
      <c r="D71" s="115">
        <f t="shared" ref="D71:H72" si="26">+D72</f>
        <v>0</v>
      </c>
      <c r="E71" s="115">
        <f t="shared" si="26"/>
        <v>0</v>
      </c>
      <c r="F71" s="115">
        <f t="shared" si="26"/>
        <v>0</v>
      </c>
      <c r="G71" s="115">
        <f t="shared" si="26"/>
        <v>0</v>
      </c>
      <c r="H71" s="115">
        <f t="shared" si="26"/>
        <v>0</v>
      </c>
    </row>
    <row r="72" spans="1:8" ht="16.5" customHeight="1" x14ac:dyDescent="0.3">
      <c r="A72" s="74" t="s">
        <v>335</v>
      </c>
      <c r="B72" s="62" t="s">
        <v>336</v>
      </c>
      <c r="C72" s="115">
        <f>+C73</f>
        <v>0</v>
      </c>
      <c r="D72" s="115">
        <f t="shared" si="26"/>
        <v>0</v>
      </c>
      <c r="E72" s="115">
        <f t="shared" si="26"/>
        <v>0</v>
      </c>
      <c r="F72" s="115">
        <f t="shared" si="26"/>
        <v>0</v>
      </c>
      <c r="G72" s="115">
        <f t="shared" si="26"/>
        <v>0</v>
      </c>
      <c r="H72" s="115">
        <f t="shared" si="26"/>
        <v>0</v>
      </c>
    </row>
    <row r="73" spans="1:8" ht="16.5" customHeight="1" x14ac:dyDescent="0.3">
      <c r="A73" s="74" t="s">
        <v>337</v>
      </c>
      <c r="B73" s="67" t="s">
        <v>338</v>
      </c>
      <c r="C73" s="131"/>
      <c r="D73" s="77">
        <v>0</v>
      </c>
      <c r="E73" s="77">
        <v>0</v>
      </c>
      <c r="F73" s="77">
        <v>0</v>
      </c>
      <c r="G73" s="66">
        <v>0</v>
      </c>
      <c r="H73" s="66">
        <v>0</v>
      </c>
    </row>
    <row r="74" spans="1:8" s="61" customFormat="1" ht="16.5" customHeight="1" x14ac:dyDescent="0.3">
      <c r="A74" s="74" t="s">
        <v>339</v>
      </c>
      <c r="B74" s="75" t="s">
        <v>231</v>
      </c>
      <c r="C74" s="117">
        <f t="shared" ref="C74:H74" si="27">C75+C76</f>
        <v>0</v>
      </c>
      <c r="D74" s="117">
        <f t="shared" si="27"/>
        <v>67000</v>
      </c>
      <c r="E74" s="117">
        <f t="shared" si="27"/>
        <v>67000</v>
      </c>
      <c r="F74" s="117">
        <f t="shared" si="27"/>
        <v>67000</v>
      </c>
      <c r="G74" s="117">
        <f t="shared" si="27"/>
        <v>61686</v>
      </c>
      <c r="H74" s="117">
        <f t="shared" si="27"/>
        <v>7200</v>
      </c>
    </row>
    <row r="75" spans="1:8" ht="16.5" customHeight="1" x14ac:dyDescent="0.3">
      <c r="A75" s="74" t="s">
        <v>340</v>
      </c>
      <c r="B75" s="76" t="s">
        <v>341</v>
      </c>
      <c r="C75" s="131"/>
      <c r="D75" s="77">
        <v>0</v>
      </c>
      <c r="E75" s="77">
        <v>0</v>
      </c>
      <c r="F75" s="77">
        <v>0</v>
      </c>
      <c r="G75" s="66">
        <v>0</v>
      </c>
      <c r="H75" s="66">
        <v>0</v>
      </c>
    </row>
    <row r="76" spans="1:8" ht="16.5" customHeight="1" x14ac:dyDescent="0.3">
      <c r="A76" s="74" t="s">
        <v>342</v>
      </c>
      <c r="B76" s="76" t="s">
        <v>343</v>
      </c>
      <c r="C76" s="131"/>
      <c r="D76" s="77">
        <v>67000</v>
      </c>
      <c r="E76" s="77">
        <v>67000</v>
      </c>
      <c r="F76" s="77">
        <v>67000</v>
      </c>
      <c r="G76" s="66">
        <v>61686</v>
      </c>
      <c r="H76" s="66">
        <v>7200</v>
      </c>
    </row>
    <row r="77" spans="1:8" s="61" customFormat="1" ht="16.5" customHeight="1" x14ac:dyDescent="0.3">
      <c r="A77" s="58" t="s">
        <v>344</v>
      </c>
      <c r="B77" s="62" t="s">
        <v>233</v>
      </c>
      <c r="C77" s="116">
        <f t="shared" ref="C77:H77" si="28">+C78</f>
        <v>0</v>
      </c>
      <c r="D77" s="116">
        <f t="shared" si="28"/>
        <v>90000</v>
      </c>
      <c r="E77" s="116">
        <f t="shared" si="28"/>
        <v>90000</v>
      </c>
      <c r="F77" s="116">
        <f t="shared" si="28"/>
        <v>90000</v>
      </c>
      <c r="G77" s="116">
        <f t="shared" si="28"/>
        <v>89872</v>
      </c>
      <c r="H77" s="116">
        <f t="shared" si="28"/>
        <v>0</v>
      </c>
    </row>
    <row r="78" spans="1:8" s="61" customFormat="1" ht="16.5" customHeight="1" x14ac:dyDescent="0.3">
      <c r="A78" s="58" t="s">
        <v>345</v>
      </c>
      <c r="B78" s="62" t="s">
        <v>235</v>
      </c>
      <c r="C78" s="116">
        <f t="shared" ref="C78:H78" si="29">+C79+C84</f>
        <v>0</v>
      </c>
      <c r="D78" s="116">
        <f t="shared" si="29"/>
        <v>90000</v>
      </c>
      <c r="E78" s="116">
        <f t="shared" si="29"/>
        <v>90000</v>
      </c>
      <c r="F78" s="116">
        <f t="shared" si="29"/>
        <v>90000</v>
      </c>
      <c r="G78" s="116">
        <f t="shared" si="29"/>
        <v>89872</v>
      </c>
      <c r="H78" s="116">
        <f t="shared" si="29"/>
        <v>0</v>
      </c>
    </row>
    <row r="79" spans="1:8" s="61" customFormat="1" ht="16.5" customHeight="1" x14ac:dyDescent="0.3">
      <c r="A79" s="58" t="s">
        <v>346</v>
      </c>
      <c r="B79" s="62" t="s">
        <v>347</v>
      </c>
      <c r="C79" s="116">
        <f t="shared" ref="C79:H79" si="30">+C81+C83+C82+C80</f>
        <v>0</v>
      </c>
      <c r="D79" s="116">
        <f t="shared" si="30"/>
        <v>90000</v>
      </c>
      <c r="E79" s="116">
        <f t="shared" si="30"/>
        <v>90000</v>
      </c>
      <c r="F79" s="116">
        <f t="shared" si="30"/>
        <v>90000</v>
      </c>
      <c r="G79" s="116">
        <f t="shared" si="30"/>
        <v>89872</v>
      </c>
      <c r="H79" s="116">
        <f t="shared" si="30"/>
        <v>0</v>
      </c>
    </row>
    <row r="80" spans="1:8" s="61" customFormat="1" ht="16.5" customHeight="1" x14ac:dyDescent="0.3">
      <c r="A80" s="64" t="s">
        <v>348</v>
      </c>
      <c r="B80" s="65" t="s">
        <v>349</v>
      </c>
      <c r="C80" s="133"/>
      <c r="D80" s="77">
        <v>0</v>
      </c>
      <c r="E80" s="77">
        <v>0</v>
      </c>
      <c r="F80" s="77">
        <v>0</v>
      </c>
      <c r="G80" s="66">
        <v>0</v>
      </c>
      <c r="H80" s="66">
        <v>0</v>
      </c>
    </row>
    <row r="81" spans="1:8" ht="16.5" customHeight="1" x14ac:dyDescent="0.3">
      <c r="A81" s="64" t="s">
        <v>350</v>
      </c>
      <c r="B81" s="67" t="s">
        <v>351</v>
      </c>
      <c r="C81" s="131"/>
      <c r="D81" s="77">
        <v>90000</v>
      </c>
      <c r="E81" s="77">
        <v>90000</v>
      </c>
      <c r="F81" s="77">
        <v>90000</v>
      </c>
      <c r="G81" s="66">
        <v>89872</v>
      </c>
      <c r="H81" s="66">
        <v>0</v>
      </c>
    </row>
    <row r="82" spans="1:8" ht="16.5" customHeight="1" x14ac:dyDescent="0.3">
      <c r="A82" s="64" t="s">
        <v>352</v>
      </c>
      <c r="B82" s="65" t="s">
        <v>353</v>
      </c>
      <c r="C82" s="131"/>
      <c r="D82" s="77">
        <v>0</v>
      </c>
      <c r="E82" s="77">
        <v>0</v>
      </c>
      <c r="F82" s="77">
        <v>0</v>
      </c>
      <c r="G82" s="66">
        <v>0</v>
      </c>
      <c r="H82" s="66">
        <v>0</v>
      </c>
    </row>
    <row r="83" spans="1:8" ht="16.5" customHeight="1" x14ac:dyDescent="0.3">
      <c r="A83" s="64" t="s">
        <v>354</v>
      </c>
      <c r="B83" s="67" t="s">
        <v>355</v>
      </c>
      <c r="C83" s="131"/>
      <c r="D83" s="77">
        <v>0</v>
      </c>
      <c r="E83" s="77">
        <v>0</v>
      </c>
      <c r="F83" s="77">
        <v>0</v>
      </c>
      <c r="G83" s="66">
        <v>0</v>
      </c>
      <c r="H83" s="66">
        <v>0</v>
      </c>
    </row>
    <row r="84" spans="1:8" ht="16.5" customHeight="1" x14ac:dyDescent="0.3">
      <c r="A84" s="64" t="s">
        <v>356</v>
      </c>
      <c r="B84" s="65" t="s">
        <v>357</v>
      </c>
      <c r="C84" s="131"/>
      <c r="D84" s="77">
        <v>0</v>
      </c>
      <c r="E84" s="77">
        <v>0</v>
      </c>
      <c r="F84" s="77">
        <v>0</v>
      </c>
      <c r="G84" s="66">
        <v>0</v>
      </c>
      <c r="H84" s="66">
        <v>0</v>
      </c>
    </row>
    <row r="85" spans="1:8" ht="16.5" customHeight="1" x14ac:dyDescent="0.3">
      <c r="A85" s="64" t="s">
        <v>243</v>
      </c>
      <c r="B85" s="67" t="s">
        <v>358</v>
      </c>
      <c r="C85" s="131"/>
      <c r="D85" s="77">
        <v>0</v>
      </c>
      <c r="E85" s="77">
        <v>0</v>
      </c>
      <c r="F85" s="77">
        <v>0</v>
      </c>
      <c r="G85" s="66">
        <v>0</v>
      </c>
      <c r="H85" s="66">
        <v>0</v>
      </c>
    </row>
    <row r="86" spans="1:8" ht="16.5" customHeight="1" x14ac:dyDescent="0.3">
      <c r="A86" s="64" t="s">
        <v>359</v>
      </c>
      <c r="B86" s="67" t="s">
        <v>360</v>
      </c>
      <c r="C86" s="115">
        <f>C43-C88+C9+C11+C12+C14+C15+C16-C85</f>
        <v>0</v>
      </c>
      <c r="D86" s="115">
        <f t="shared" ref="D86:H86" si="31">D43-D88+D9+D11+D12+D14+D15+D16-D85</f>
        <v>263162670</v>
      </c>
      <c r="E86" s="115">
        <f t="shared" si="31"/>
        <v>263162670</v>
      </c>
      <c r="F86" s="115">
        <f t="shared" si="31"/>
        <v>237979860</v>
      </c>
      <c r="G86" s="115">
        <f t="shared" si="31"/>
        <v>235859424</v>
      </c>
      <c r="H86" s="115">
        <f t="shared" si="31"/>
        <v>25370949</v>
      </c>
    </row>
    <row r="87" spans="1:8" ht="16.5" customHeight="1" x14ac:dyDescent="0.3">
      <c r="A87" s="64"/>
      <c r="B87" s="67" t="s">
        <v>361</v>
      </c>
      <c r="C87" s="115"/>
      <c r="D87" s="60">
        <v>0</v>
      </c>
      <c r="E87" s="60">
        <v>0</v>
      </c>
      <c r="F87" s="60">
        <v>0</v>
      </c>
      <c r="G87" s="77">
        <v>-36801</v>
      </c>
      <c r="H87" s="77">
        <v>0</v>
      </c>
    </row>
    <row r="88" spans="1:8" ht="16.5" customHeight="1" x14ac:dyDescent="0.35">
      <c r="A88" s="64" t="s">
        <v>362</v>
      </c>
      <c r="B88" s="62" t="s">
        <v>363</v>
      </c>
      <c r="C88" s="120">
        <f>+C89+C180+C219+C223+C250+C252</f>
        <v>0</v>
      </c>
      <c r="D88" s="120">
        <f t="shared" ref="D88:H88" si="32">+D89+D180+D219+D223+D250+D252</f>
        <v>755823220</v>
      </c>
      <c r="E88" s="120">
        <f t="shared" si="32"/>
        <v>759494300</v>
      </c>
      <c r="F88" s="120">
        <f t="shared" si="32"/>
        <v>731519170</v>
      </c>
      <c r="G88" s="120">
        <f t="shared" si="32"/>
        <v>693589373</v>
      </c>
      <c r="H88" s="120">
        <f t="shared" si="32"/>
        <v>77995619</v>
      </c>
    </row>
    <row r="89" spans="1:8" s="69" customFormat="1" ht="16.5" customHeight="1" x14ac:dyDescent="0.3">
      <c r="A89" s="58" t="s">
        <v>364</v>
      </c>
      <c r="B89" s="62" t="s">
        <v>365</v>
      </c>
      <c r="C89" s="116">
        <f>+C90+C106+C142+C172+C176</f>
        <v>0</v>
      </c>
      <c r="D89" s="116">
        <f t="shared" ref="D89:H89" si="33">+D90+D106+D142+D172+D176</f>
        <v>325735980</v>
      </c>
      <c r="E89" s="116">
        <f t="shared" si="33"/>
        <v>355776470</v>
      </c>
      <c r="F89" s="116">
        <f t="shared" si="33"/>
        <v>353836660</v>
      </c>
      <c r="G89" s="116">
        <f t="shared" si="33"/>
        <v>337954349</v>
      </c>
      <c r="H89" s="116">
        <f t="shared" si="33"/>
        <v>40726421</v>
      </c>
    </row>
    <row r="90" spans="1:8" s="69" customFormat="1" ht="16.5" customHeight="1" x14ac:dyDescent="0.3">
      <c r="A90" s="64" t="s">
        <v>366</v>
      </c>
      <c r="B90" s="62" t="s">
        <v>367</v>
      </c>
      <c r="C90" s="115">
        <f t="shared" ref="C90:H90" si="34">+C91+C103+C104+C94+C97+C92+C93</f>
        <v>0</v>
      </c>
      <c r="D90" s="115">
        <f t="shared" si="34"/>
        <v>120798240</v>
      </c>
      <c r="E90" s="115">
        <f t="shared" si="34"/>
        <v>129064110</v>
      </c>
      <c r="F90" s="115">
        <f t="shared" si="34"/>
        <v>128515300</v>
      </c>
      <c r="G90" s="115">
        <f t="shared" si="34"/>
        <v>126545989</v>
      </c>
      <c r="H90" s="115">
        <f t="shared" si="34"/>
        <v>12743049</v>
      </c>
    </row>
    <row r="91" spans="1:8" s="69" customFormat="1" ht="16.5" customHeight="1" x14ac:dyDescent="0.3">
      <c r="A91" s="64"/>
      <c r="B91" s="65" t="s">
        <v>368</v>
      </c>
      <c r="C91" s="131"/>
      <c r="D91" s="77">
        <v>100744000</v>
      </c>
      <c r="E91" s="77">
        <v>108644580</v>
      </c>
      <c r="F91" s="77">
        <v>108644580</v>
      </c>
      <c r="G91" s="66">
        <v>108639160</v>
      </c>
      <c r="H91" s="66">
        <v>12239982</v>
      </c>
    </row>
    <row r="92" spans="1:8" s="69" customFormat="1" ht="45" x14ac:dyDescent="0.3">
      <c r="A92" s="64"/>
      <c r="B92" s="65" t="s">
        <v>369</v>
      </c>
      <c r="C92" s="131"/>
      <c r="D92" s="77">
        <v>6660</v>
      </c>
      <c r="E92" s="77">
        <v>6660</v>
      </c>
      <c r="F92" s="77">
        <v>6660</v>
      </c>
      <c r="G92" s="66">
        <v>5810</v>
      </c>
      <c r="H92" s="66">
        <v>1016</v>
      </c>
    </row>
    <row r="93" spans="1:8" s="69" customFormat="1" ht="60" x14ac:dyDescent="0.3">
      <c r="A93" s="64"/>
      <c r="B93" s="65" t="s">
        <v>370</v>
      </c>
      <c r="C93" s="131"/>
      <c r="D93" s="77">
        <v>11880</v>
      </c>
      <c r="E93" s="77">
        <v>11880</v>
      </c>
      <c r="F93" s="77">
        <v>11880</v>
      </c>
      <c r="G93" s="66">
        <v>11188</v>
      </c>
      <c r="H93" s="66">
        <v>854</v>
      </c>
    </row>
    <row r="94" spans="1:8" s="69" customFormat="1" ht="16.5" customHeight="1" x14ac:dyDescent="0.3">
      <c r="A94" s="64"/>
      <c r="B94" s="65" t="s">
        <v>371</v>
      </c>
      <c r="C94" s="131">
        <f t="shared" ref="C94:H94" si="35">C95+C96</f>
        <v>0</v>
      </c>
      <c r="D94" s="131">
        <f t="shared" si="35"/>
        <v>0</v>
      </c>
      <c r="E94" s="131">
        <f t="shared" si="35"/>
        <v>0</v>
      </c>
      <c r="F94" s="131">
        <f t="shared" si="35"/>
        <v>0</v>
      </c>
      <c r="G94" s="131">
        <f t="shared" si="35"/>
        <v>0</v>
      </c>
      <c r="H94" s="131">
        <f t="shared" si="35"/>
        <v>0</v>
      </c>
    </row>
    <row r="95" spans="1:8" s="69" customFormat="1" ht="16.5" customHeight="1" x14ac:dyDescent="0.3">
      <c r="A95" s="64"/>
      <c r="B95" s="65" t="s">
        <v>372</v>
      </c>
      <c r="C95" s="131"/>
      <c r="D95" s="77">
        <v>0</v>
      </c>
      <c r="E95" s="77">
        <v>0</v>
      </c>
      <c r="F95" s="77">
        <v>0</v>
      </c>
      <c r="G95" s="66">
        <v>0</v>
      </c>
      <c r="H95" s="66">
        <v>0</v>
      </c>
    </row>
    <row r="96" spans="1:8" s="69" customFormat="1" ht="60" x14ac:dyDescent="0.3">
      <c r="A96" s="64"/>
      <c r="B96" s="65" t="s">
        <v>370</v>
      </c>
      <c r="C96" s="131"/>
      <c r="D96" s="77">
        <v>0</v>
      </c>
      <c r="E96" s="77">
        <v>0</v>
      </c>
      <c r="F96" s="77">
        <v>0</v>
      </c>
      <c r="G96" s="66">
        <v>0</v>
      </c>
      <c r="H96" s="66">
        <v>0</v>
      </c>
    </row>
    <row r="97" spans="1:8" s="69" customFormat="1" ht="16.5" customHeight="1" x14ac:dyDescent="0.3">
      <c r="A97" s="64"/>
      <c r="B97" s="78" t="s">
        <v>373</v>
      </c>
      <c r="C97" s="117">
        <f t="shared" ref="C97:G97" si="36">C98+C101+C102</f>
        <v>0</v>
      </c>
      <c r="D97" s="117">
        <f t="shared" si="36"/>
        <v>17117700</v>
      </c>
      <c r="E97" s="117">
        <f t="shared" si="36"/>
        <v>17493990</v>
      </c>
      <c r="F97" s="117">
        <f t="shared" si="36"/>
        <v>17471300</v>
      </c>
      <c r="G97" s="117">
        <f t="shared" si="36"/>
        <v>15712192</v>
      </c>
      <c r="H97" s="117">
        <f t="shared" ref="H97" si="37">H98+H101+H102</f>
        <v>138415</v>
      </c>
    </row>
    <row r="98" spans="1:8" s="69" customFormat="1" ht="30" x14ac:dyDescent="0.3">
      <c r="A98" s="64"/>
      <c r="B98" s="65" t="s">
        <v>374</v>
      </c>
      <c r="C98" s="131">
        <f t="shared" ref="C98:G98" si="38">C99+C100</f>
        <v>0</v>
      </c>
      <c r="D98" s="131">
        <f t="shared" si="38"/>
        <v>15735740</v>
      </c>
      <c r="E98" s="131">
        <f t="shared" si="38"/>
        <v>16157390</v>
      </c>
      <c r="F98" s="131">
        <f t="shared" si="38"/>
        <v>16157390</v>
      </c>
      <c r="G98" s="131">
        <f t="shared" si="38"/>
        <v>14492355</v>
      </c>
      <c r="H98" s="131">
        <f t="shared" ref="H98" si="39">H99+H100</f>
        <v>0</v>
      </c>
    </row>
    <row r="99" spans="1:8" x14ac:dyDescent="0.3">
      <c r="A99" s="64"/>
      <c r="B99" s="65" t="s">
        <v>372</v>
      </c>
      <c r="C99" s="131"/>
      <c r="D99" s="77">
        <v>15734210</v>
      </c>
      <c r="E99" s="77">
        <v>16155860</v>
      </c>
      <c r="F99" s="77">
        <v>16155860</v>
      </c>
      <c r="G99" s="66">
        <v>14491457</v>
      </c>
      <c r="H99" s="66">
        <v>0</v>
      </c>
    </row>
    <row r="100" spans="1:8" ht="60" x14ac:dyDescent="0.3">
      <c r="A100" s="64"/>
      <c r="B100" s="65" t="s">
        <v>370</v>
      </c>
      <c r="C100" s="131"/>
      <c r="D100" s="77">
        <v>1530</v>
      </c>
      <c r="E100" s="77">
        <v>1530</v>
      </c>
      <c r="F100" s="77">
        <v>1530</v>
      </c>
      <c r="G100" s="66">
        <v>898</v>
      </c>
      <c r="H100" s="66">
        <v>0</v>
      </c>
    </row>
    <row r="101" spans="1:8" ht="60" x14ac:dyDescent="0.3">
      <c r="A101" s="64"/>
      <c r="B101" s="65" t="s">
        <v>375</v>
      </c>
      <c r="C101" s="131"/>
      <c r="D101" s="77">
        <v>791210</v>
      </c>
      <c r="E101" s="77">
        <v>722600</v>
      </c>
      <c r="F101" s="77">
        <v>722600</v>
      </c>
      <c r="G101" s="66">
        <v>642040</v>
      </c>
      <c r="H101" s="66">
        <v>0</v>
      </c>
    </row>
    <row r="102" spans="1:8" ht="45" x14ac:dyDescent="0.3">
      <c r="A102" s="64"/>
      <c r="B102" s="65" t="s">
        <v>376</v>
      </c>
      <c r="C102" s="131"/>
      <c r="D102" s="77">
        <v>590750</v>
      </c>
      <c r="E102" s="77">
        <v>614000</v>
      </c>
      <c r="F102" s="77">
        <v>591310</v>
      </c>
      <c r="G102" s="66">
        <v>577797</v>
      </c>
      <c r="H102" s="66">
        <v>138415</v>
      </c>
    </row>
    <row r="103" spans="1:8" ht="16.5" customHeight="1" x14ac:dyDescent="0.3">
      <c r="A103" s="64"/>
      <c r="B103" s="65" t="s">
        <v>377</v>
      </c>
      <c r="C103" s="131"/>
      <c r="D103" s="77">
        <v>148000</v>
      </c>
      <c r="E103" s="77">
        <v>148000</v>
      </c>
      <c r="F103" s="77">
        <v>129000</v>
      </c>
      <c r="G103" s="66">
        <v>128000</v>
      </c>
      <c r="H103" s="66">
        <v>13000</v>
      </c>
    </row>
    <row r="104" spans="1:8" ht="45" x14ac:dyDescent="0.3">
      <c r="A104" s="64"/>
      <c r="B104" s="65" t="s">
        <v>378</v>
      </c>
      <c r="C104" s="131"/>
      <c r="D104" s="77">
        <v>2770000</v>
      </c>
      <c r="E104" s="77">
        <v>2759000</v>
      </c>
      <c r="F104" s="77">
        <v>2251880</v>
      </c>
      <c r="G104" s="66">
        <v>2049639</v>
      </c>
      <c r="H104" s="66">
        <v>349782</v>
      </c>
    </row>
    <row r="105" spans="1:8" x14ac:dyDescent="0.3">
      <c r="A105" s="64"/>
      <c r="B105" s="67" t="s">
        <v>361</v>
      </c>
      <c r="C105" s="131"/>
      <c r="D105" s="77">
        <v>0</v>
      </c>
      <c r="E105" s="77">
        <v>0</v>
      </c>
      <c r="F105" s="77">
        <v>0</v>
      </c>
      <c r="G105" s="66">
        <v>-70131</v>
      </c>
      <c r="H105" s="66">
        <v>-51305</v>
      </c>
    </row>
    <row r="106" spans="1:8" ht="30" x14ac:dyDescent="0.3">
      <c r="A106" s="123" t="s">
        <v>379</v>
      </c>
      <c r="B106" s="62" t="s">
        <v>380</v>
      </c>
      <c r="C106" s="117">
        <f t="shared" ref="C106:H106" si="40">C107+C110+C113+C116+C119+C122+C128+C125+C131</f>
        <v>0</v>
      </c>
      <c r="D106" s="117">
        <f t="shared" si="40"/>
        <v>168522340</v>
      </c>
      <c r="E106" s="117">
        <f t="shared" si="40"/>
        <v>190726730</v>
      </c>
      <c r="F106" s="117">
        <f t="shared" si="40"/>
        <v>190726730</v>
      </c>
      <c r="G106" s="117">
        <f t="shared" si="40"/>
        <v>177461943</v>
      </c>
      <c r="H106" s="117">
        <f t="shared" si="40"/>
        <v>23952000</v>
      </c>
    </row>
    <row r="107" spans="1:8" ht="16.5" customHeight="1" x14ac:dyDescent="0.3">
      <c r="A107" s="64"/>
      <c r="B107" s="65" t="s">
        <v>381</v>
      </c>
      <c r="C107" s="117">
        <f t="shared" ref="C107:H107" si="41">C108+C109</f>
        <v>0</v>
      </c>
      <c r="D107" s="117">
        <f t="shared" si="41"/>
        <v>8649050</v>
      </c>
      <c r="E107" s="117">
        <f t="shared" si="41"/>
        <v>11634710</v>
      </c>
      <c r="F107" s="117">
        <f t="shared" si="41"/>
        <v>11634710</v>
      </c>
      <c r="G107" s="117">
        <f t="shared" si="41"/>
        <v>10762126</v>
      </c>
      <c r="H107" s="117">
        <f t="shared" si="41"/>
        <v>1269173</v>
      </c>
    </row>
    <row r="108" spans="1:8" x14ac:dyDescent="0.3">
      <c r="A108" s="64"/>
      <c r="B108" s="65" t="s">
        <v>368</v>
      </c>
      <c r="C108" s="131"/>
      <c r="D108" s="77">
        <v>8649050</v>
      </c>
      <c r="E108" s="77">
        <v>11634710</v>
      </c>
      <c r="F108" s="77">
        <v>11634710</v>
      </c>
      <c r="G108" s="66">
        <v>10762126</v>
      </c>
      <c r="H108" s="66">
        <v>1269173</v>
      </c>
    </row>
    <row r="109" spans="1:8" ht="60" x14ac:dyDescent="0.3">
      <c r="A109" s="64"/>
      <c r="B109" s="65" t="s">
        <v>370</v>
      </c>
      <c r="C109" s="131"/>
      <c r="D109" s="77">
        <v>0</v>
      </c>
      <c r="E109" s="77">
        <v>0</v>
      </c>
      <c r="F109" s="77">
        <v>0</v>
      </c>
      <c r="G109" s="66">
        <v>0</v>
      </c>
      <c r="H109" s="66">
        <v>0</v>
      </c>
    </row>
    <row r="110" spans="1:8" ht="16.5" customHeight="1" x14ac:dyDescent="0.3">
      <c r="A110" s="64"/>
      <c r="B110" s="65" t="s">
        <v>382</v>
      </c>
      <c r="C110" s="117">
        <f t="shared" ref="C110:H110" si="42">C111+C112</f>
        <v>0</v>
      </c>
      <c r="D110" s="117">
        <f t="shared" si="42"/>
        <v>0</v>
      </c>
      <c r="E110" s="117">
        <f t="shared" si="42"/>
        <v>0</v>
      </c>
      <c r="F110" s="117">
        <f t="shared" si="42"/>
        <v>0</v>
      </c>
      <c r="G110" s="117">
        <f t="shared" si="42"/>
        <v>0</v>
      </c>
      <c r="H110" s="117">
        <f t="shared" si="42"/>
        <v>0</v>
      </c>
    </row>
    <row r="111" spans="1:8" x14ac:dyDescent="0.3">
      <c r="A111" s="64"/>
      <c r="B111" s="65" t="s">
        <v>368</v>
      </c>
      <c r="C111" s="131"/>
      <c r="D111" s="77">
        <v>0</v>
      </c>
      <c r="E111" s="77">
        <v>0</v>
      </c>
      <c r="F111" s="77">
        <v>0</v>
      </c>
      <c r="G111" s="66">
        <v>0</v>
      </c>
      <c r="H111" s="66">
        <v>0</v>
      </c>
    </row>
    <row r="112" spans="1:8" ht="60" x14ac:dyDescent="0.3">
      <c r="A112" s="64"/>
      <c r="B112" s="65" t="s">
        <v>370</v>
      </c>
      <c r="C112" s="131"/>
      <c r="D112" s="77">
        <v>0</v>
      </c>
      <c r="E112" s="77">
        <v>0</v>
      </c>
      <c r="F112" s="77">
        <v>0</v>
      </c>
      <c r="G112" s="66">
        <v>0</v>
      </c>
      <c r="H112" s="66">
        <v>0</v>
      </c>
    </row>
    <row r="113" spans="1:8" x14ac:dyDescent="0.3">
      <c r="A113" s="64"/>
      <c r="B113" s="65" t="s">
        <v>383</v>
      </c>
      <c r="C113" s="117">
        <f t="shared" ref="C113:H113" si="43">C114+C115</f>
        <v>0</v>
      </c>
      <c r="D113" s="117">
        <f t="shared" si="43"/>
        <v>7598260</v>
      </c>
      <c r="E113" s="117">
        <f t="shared" si="43"/>
        <v>9558580</v>
      </c>
      <c r="F113" s="117">
        <f t="shared" si="43"/>
        <v>9558580</v>
      </c>
      <c r="G113" s="117">
        <f t="shared" si="43"/>
        <v>9558533</v>
      </c>
      <c r="H113" s="117">
        <f t="shared" si="43"/>
        <v>1295456</v>
      </c>
    </row>
    <row r="114" spans="1:8" x14ac:dyDescent="0.3">
      <c r="A114" s="64"/>
      <c r="B114" s="65" t="s">
        <v>368</v>
      </c>
      <c r="C114" s="131"/>
      <c r="D114" s="77">
        <v>7598260</v>
      </c>
      <c r="E114" s="77">
        <v>9558580</v>
      </c>
      <c r="F114" s="77">
        <v>9558580</v>
      </c>
      <c r="G114" s="66">
        <v>9558533</v>
      </c>
      <c r="H114" s="66">
        <v>1295456</v>
      </c>
    </row>
    <row r="115" spans="1:8" ht="60" x14ac:dyDescent="0.3">
      <c r="A115" s="64"/>
      <c r="B115" s="65" t="s">
        <v>370</v>
      </c>
      <c r="C115" s="131"/>
      <c r="D115" s="77">
        <v>0</v>
      </c>
      <c r="E115" s="77">
        <v>0</v>
      </c>
      <c r="F115" s="77">
        <v>0</v>
      </c>
      <c r="G115" s="66">
        <v>0</v>
      </c>
      <c r="H115" s="66">
        <v>0</v>
      </c>
    </row>
    <row r="116" spans="1:8" ht="36" customHeight="1" x14ac:dyDescent="0.3">
      <c r="A116" s="58"/>
      <c r="B116" s="65" t="s">
        <v>384</v>
      </c>
      <c r="C116" s="117">
        <f t="shared" ref="C116:H116" si="44">C117+C118</f>
        <v>0</v>
      </c>
      <c r="D116" s="117">
        <f t="shared" si="44"/>
        <v>46484680</v>
      </c>
      <c r="E116" s="117">
        <f t="shared" si="44"/>
        <v>52313660</v>
      </c>
      <c r="F116" s="117">
        <f t="shared" si="44"/>
        <v>52313660</v>
      </c>
      <c r="G116" s="117">
        <f t="shared" si="44"/>
        <v>47606726</v>
      </c>
      <c r="H116" s="117">
        <f t="shared" si="44"/>
        <v>6429970</v>
      </c>
    </row>
    <row r="117" spans="1:8" x14ac:dyDescent="0.3">
      <c r="A117" s="64"/>
      <c r="B117" s="65" t="s">
        <v>368</v>
      </c>
      <c r="C117" s="131"/>
      <c r="D117" s="77">
        <v>46450870</v>
      </c>
      <c r="E117" s="77">
        <v>52279640</v>
      </c>
      <c r="F117" s="77">
        <v>52279640</v>
      </c>
      <c r="G117" s="66">
        <v>47574755</v>
      </c>
      <c r="H117" s="66">
        <v>6420738</v>
      </c>
    </row>
    <row r="118" spans="1:8" ht="60" x14ac:dyDescent="0.3">
      <c r="A118" s="64"/>
      <c r="B118" s="65" t="s">
        <v>370</v>
      </c>
      <c r="C118" s="131"/>
      <c r="D118" s="77">
        <v>33810</v>
      </c>
      <c r="E118" s="77">
        <v>34020</v>
      </c>
      <c r="F118" s="77">
        <v>34020</v>
      </c>
      <c r="G118" s="66">
        <v>31971</v>
      </c>
      <c r="H118" s="66">
        <v>9232</v>
      </c>
    </row>
    <row r="119" spans="1:8" ht="16.5" customHeight="1" x14ac:dyDescent="0.3">
      <c r="A119" s="64"/>
      <c r="B119" s="79" t="s">
        <v>385</v>
      </c>
      <c r="C119" s="117">
        <f t="shared" ref="C119:H119" si="45">C120+C121</f>
        <v>0</v>
      </c>
      <c r="D119" s="117">
        <f t="shared" si="45"/>
        <v>8330</v>
      </c>
      <c r="E119" s="117">
        <f t="shared" si="45"/>
        <v>21960</v>
      </c>
      <c r="F119" s="117">
        <f t="shared" si="45"/>
        <v>21960</v>
      </c>
      <c r="G119" s="117">
        <f t="shared" si="45"/>
        <v>21943</v>
      </c>
      <c r="H119" s="117">
        <f t="shared" si="45"/>
        <v>604</v>
      </c>
    </row>
    <row r="120" spans="1:8" x14ac:dyDescent="0.3">
      <c r="A120" s="64"/>
      <c r="B120" s="79" t="s">
        <v>368</v>
      </c>
      <c r="C120" s="131"/>
      <c r="D120" s="77">
        <v>8330</v>
      </c>
      <c r="E120" s="77">
        <v>21960</v>
      </c>
      <c r="F120" s="77">
        <v>21960</v>
      </c>
      <c r="G120" s="66">
        <v>21943</v>
      </c>
      <c r="H120" s="66">
        <v>604</v>
      </c>
    </row>
    <row r="121" spans="1:8" ht="60" x14ac:dyDescent="0.3">
      <c r="A121" s="64"/>
      <c r="B121" s="79" t="s">
        <v>370</v>
      </c>
      <c r="C121" s="131"/>
      <c r="D121" s="77">
        <v>0</v>
      </c>
      <c r="E121" s="77">
        <v>0</v>
      </c>
      <c r="F121" s="77">
        <v>0</v>
      </c>
      <c r="G121" s="66">
        <v>0</v>
      </c>
      <c r="H121" s="66">
        <v>0</v>
      </c>
    </row>
    <row r="122" spans="1:8" ht="30" x14ac:dyDescent="0.3">
      <c r="A122" s="64"/>
      <c r="B122" s="65" t="s">
        <v>386</v>
      </c>
      <c r="C122" s="117">
        <f t="shared" ref="C122:H122" si="46">C123+C124</f>
        <v>0</v>
      </c>
      <c r="D122" s="117">
        <f t="shared" si="46"/>
        <v>666370</v>
      </c>
      <c r="E122" s="117">
        <f t="shared" si="46"/>
        <v>764090</v>
      </c>
      <c r="F122" s="117">
        <f t="shared" si="46"/>
        <v>764090</v>
      </c>
      <c r="G122" s="117">
        <f t="shared" si="46"/>
        <v>692080</v>
      </c>
      <c r="H122" s="117">
        <f t="shared" si="46"/>
        <v>83770</v>
      </c>
    </row>
    <row r="123" spans="1:8" ht="16.5" customHeight="1" x14ac:dyDescent="0.3">
      <c r="A123" s="64"/>
      <c r="B123" s="65" t="s">
        <v>368</v>
      </c>
      <c r="C123" s="131"/>
      <c r="D123" s="77">
        <v>666370</v>
      </c>
      <c r="E123" s="77">
        <v>764090</v>
      </c>
      <c r="F123" s="77">
        <v>764090</v>
      </c>
      <c r="G123" s="66">
        <v>692080</v>
      </c>
      <c r="H123" s="66">
        <v>83770</v>
      </c>
    </row>
    <row r="124" spans="1:8" ht="60" x14ac:dyDescent="0.3">
      <c r="A124" s="64"/>
      <c r="B124" s="65" t="s">
        <v>370</v>
      </c>
      <c r="C124" s="131"/>
      <c r="D124" s="77">
        <v>0</v>
      </c>
      <c r="E124" s="77">
        <v>0</v>
      </c>
      <c r="F124" s="77">
        <v>0</v>
      </c>
      <c r="G124" s="66">
        <v>0</v>
      </c>
      <c r="H124" s="66">
        <v>0</v>
      </c>
    </row>
    <row r="125" spans="1:8" s="61" customFormat="1" x14ac:dyDescent="0.3">
      <c r="A125" s="64"/>
      <c r="B125" s="80" t="s">
        <v>387</v>
      </c>
      <c r="C125" s="117">
        <f t="shared" ref="C125:H125" si="47">C126+C127</f>
        <v>0</v>
      </c>
      <c r="D125" s="117">
        <f t="shared" si="47"/>
        <v>0</v>
      </c>
      <c r="E125" s="117">
        <f t="shared" si="47"/>
        <v>0</v>
      </c>
      <c r="F125" s="117">
        <f t="shared" si="47"/>
        <v>0</v>
      </c>
      <c r="G125" s="117">
        <f t="shared" si="47"/>
        <v>0</v>
      </c>
      <c r="H125" s="117">
        <f t="shared" si="47"/>
        <v>0</v>
      </c>
    </row>
    <row r="126" spans="1:8" x14ac:dyDescent="0.3">
      <c r="A126" s="64"/>
      <c r="B126" s="80" t="s">
        <v>368</v>
      </c>
      <c r="C126" s="131"/>
      <c r="D126" s="77">
        <v>0</v>
      </c>
      <c r="E126" s="77">
        <v>0</v>
      </c>
      <c r="F126" s="77">
        <v>0</v>
      </c>
      <c r="G126" s="66">
        <v>0</v>
      </c>
      <c r="H126" s="66">
        <v>0</v>
      </c>
    </row>
    <row r="127" spans="1:8" ht="60" x14ac:dyDescent="0.3">
      <c r="A127" s="64"/>
      <c r="B127" s="80" t="s">
        <v>370</v>
      </c>
      <c r="C127" s="131"/>
      <c r="D127" s="77">
        <v>0</v>
      </c>
      <c r="E127" s="77">
        <v>0</v>
      </c>
      <c r="F127" s="77">
        <v>0</v>
      </c>
      <c r="G127" s="66">
        <v>0</v>
      </c>
      <c r="H127" s="66">
        <v>0</v>
      </c>
    </row>
    <row r="128" spans="1:8" s="61" customFormat="1" x14ac:dyDescent="0.3">
      <c r="A128" s="64"/>
      <c r="B128" s="80" t="s">
        <v>388</v>
      </c>
      <c r="C128" s="117">
        <f t="shared" ref="C128:H128" si="48">C129+C130</f>
        <v>0</v>
      </c>
      <c r="D128" s="117">
        <f t="shared" si="48"/>
        <v>73846590</v>
      </c>
      <c r="E128" s="117">
        <f t="shared" si="48"/>
        <v>82904270</v>
      </c>
      <c r="F128" s="117">
        <f t="shared" si="48"/>
        <v>82904270</v>
      </c>
      <c r="G128" s="117">
        <f t="shared" si="48"/>
        <v>75291170</v>
      </c>
      <c r="H128" s="117">
        <f t="shared" si="48"/>
        <v>9005048</v>
      </c>
    </row>
    <row r="129" spans="1:8" x14ac:dyDescent="0.3">
      <c r="A129" s="64"/>
      <c r="B129" s="80" t="s">
        <v>368</v>
      </c>
      <c r="C129" s="131"/>
      <c r="D129" s="77">
        <v>73833600</v>
      </c>
      <c r="E129" s="77">
        <v>82889660</v>
      </c>
      <c r="F129" s="77">
        <v>82889660</v>
      </c>
      <c r="G129" s="81">
        <v>75278459</v>
      </c>
      <c r="H129" s="81">
        <v>9004746</v>
      </c>
    </row>
    <row r="130" spans="1:8" ht="60" x14ac:dyDescent="0.3">
      <c r="A130" s="64"/>
      <c r="B130" s="80" t="s">
        <v>370</v>
      </c>
      <c r="C130" s="131"/>
      <c r="D130" s="77">
        <v>12990</v>
      </c>
      <c r="E130" s="77">
        <v>14610</v>
      </c>
      <c r="F130" s="77">
        <v>14610</v>
      </c>
      <c r="G130" s="81">
        <v>12711</v>
      </c>
      <c r="H130" s="81">
        <v>302</v>
      </c>
    </row>
    <row r="131" spans="1:8" s="61" customFormat="1" ht="30" x14ac:dyDescent="0.3">
      <c r="A131" s="64"/>
      <c r="B131" s="82" t="s">
        <v>389</v>
      </c>
      <c r="C131" s="117">
        <f t="shared" ref="C131:H131" si="49">C132+C135+C138+C136+C137</f>
        <v>0</v>
      </c>
      <c r="D131" s="117">
        <f t="shared" si="49"/>
        <v>31269060</v>
      </c>
      <c r="E131" s="117">
        <f t="shared" si="49"/>
        <v>33529460</v>
      </c>
      <c r="F131" s="117">
        <f t="shared" si="49"/>
        <v>33529460</v>
      </c>
      <c r="G131" s="117">
        <f t="shared" si="49"/>
        <v>33529365</v>
      </c>
      <c r="H131" s="117">
        <f t="shared" si="49"/>
        <v>5867979</v>
      </c>
    </row>
    <row r="132" spans="1:8" s="61" customFormat="1" x14ac:dyDescent="0.3">
      <c r="A132" s="64"/>
      <c r="B132" s="80" t="s">
        <v>390</v>
      </c>
      <c r="C132" s="117">
        <f t="shared" ref="C132:H132" si="50">C133+C134</f>
        <v>0</v>
      </c>
      <c r="D132" s="117">
        <f t="shared" si="50"/>
        <v>26589380</v>
      </c>
      <c r="E132" s="117">
        <f t="shared" si="50"/>
        <v>28390490</v>
      </c>
      <c r="F132" s="117">
        <f t="shared" si="50"/>
        <v>28390490</v>
      </c>
      <c r="G132" s="117">
        <f t="shared" si="50"/>
        <v>28390415</v>
      </c>
      <c r="H132" s="117">
        <f t="shared" si="50"/>
        <v>4908188</v>
      </c>
    </row>
    <row r="133" spans="1:8" ht="16.5" customHeight="1" x14ac:dyDescent="0.3">
      <c r="A133" s="64"/>
      <c r="B133" s="80" t="s">
        <v>368</v>
      </c>
      <c r="C133" s="131"/>
      <c r="D133" s="77">
        <v>26518080</v>
      </c>
      <c r="E133" s="77">
        <v>28294160</v>
      </c>
      <c r="F133" s="77">
        <v>28294160</v>
      </c>
      <c r="G133" s="66">
        <v>28294104</v>
      </c>
      <c r="H133" s="66">
        <v>4908188</v>
      </c>
    </row>
    <row r="134" spans="1:8" ht="60" x14ac:dyDescent="0.3">
      <c r="A134" s="64"/>
      <c r="B134" s="80" t="s">
        <v>370</v>
      </c>
      <c r="C134" s="131"/>
      <c r="D134" s="77">
        <v>71300</v>
      </c>
      <c r="E134" s="77">
        <v>96330</v>
      </c>
      <c r="F134" s="77">
        <v>96330</v>
      </c>
      <c r="G134" s="66">
        <v>96311</v>
      </c>
      <c r="H134" s="66">
        <v>0</v>
      </c>
    </row>
    <row r="135" spans="1:8" s="61" customFormat="1" ht="16.5" customHeight="1" x14ac:dyDescent="0.3">
      <c r="A135" s="64"/>
      <c r="B135" s="80" t="s">
        <v>391</v>
      </c>
      <c r="C135" s="117"/>
      <c r="D135" s="60">
        <v>0</v>
      </c>
      <c r="E135" s="60">
        <v>0</v>
      </c>
      <c r="F135" s="60">
        <v>0</v>
      </c>
      <c r="G135" s="66">
        <v>0</v>
      </c>
      <c r="H135" s="66">
        <v>0</v>
      </c>
    </row>
    <row r="136" spans="1:8" ht="30" x14ac:dyDescent="0.3">
      <c r="A136" s="58"/>
      <c r="B136" s="80" t="s">
        <v>392</v>
      </c>
      <c r="C136" s="117"/>
      <c r="D136" s="60">
        <v>4679680</v>
      </c>
      <c r="E136" s="60">
        <v>5138970</v>
      </c>
      <c r="F136" s="60">
        <v>5138970</v>
      </c>
      <c r="G136" s="66">
        <v>5138950</v>
      </c>
      <c r="H136" s="66">
        <v>959791</v>
      </c>
    </row>
    <row r="137" spans="1:8" ht="16.5" customHeight="1" x14ac:dyDescent="0.3">
      <c r="A137" s="58"/>
      <c r="B137" s="80" t="s">
        <v>393</v>
      </c>
      <c r="C137" s="117"/>
      <c r="D137" s="60">
        <v>0</v>
      </c>
      <c r="E137" s="60">
        <v>0</v>
      </c>
      <c r="F137" s="60">
        <v>0</v>
      </c>
      <c r="G137" s="66">
        <v>0</v>
      </c>
      <c r="H137" s="66">
        <v>0</v>
      </c>
    </row>
    <row r="138" spans="1:8" s="61" customFormat="1" ht="16.5" customHeight="1" x14ac:dyDescent="0.3">
      <c r="A138" s="64"/>
      <c r="B138" s="80" t="s">
        <v>394</v>
      </c>
      <c r="C138" s="117">
        <f>C139+C140</f>
        <v>0</v>
      </c>
      <c r="D138" s="117">
        <f t="shared" ref="D138:H138" si="51">D139+D140</f>
        <v>0</v>
      </c>
      <c r="E138" s="117">
        <f t="shared" si="51"/>
        <v>0</v>
      </c>
      <c r="F138" s="117">
        <f t="shared" si="51"/>
        <v>0</v>
      </c>
      <c r="G138" s="117">
        <f t="shared" si="51"/>
        <v>0</v>
      </c>
      <c r="H138" s="117">
        <f t="shared" si="51"/>
        <v>0</v>
      </c>
    </row>
    <row r="139" spans="1:8" ht="16.5" customHeight="1" x14ac:dyDescent="0.3">
      <c r="A139" s="64"/>
      <c r="B139" s="80" t="s">
        <v>368</v>
      </c>
      <c r="C139" s="131"/>
      <c r="D139" s="77">
        <v>0</v>
      </c>
      <c r="E139" s="77">
        <v>0</v>
      </c>
      <c r="F139" s="77">
        <v>0</v>
      </c>
      <c r="G139" s="66">
        <v>0</v>
      </c>
      <c r="H139" s="66">
        <v>0</v>
      </c>
    </row>
    <row r="140" spans="1:8" ht="60" x14ac:dyDescent="0.3">
      <c r="A140" s="64"/>
      <c r="B140" s="80" t="s">
        <v>370</v>
      </c>
      <c r="C140" s="131"/>
      <c r="D140" s="77">
        <v>0</v>
      </c>
      <c r="E140" s="77">
        <v>0</v>
      </c>
      <c r="F140" s="77">
        <v>0</v>
      </c>
      <c r="G140" s="66">
        <v>0</v>
      </c>
      <c r="H140" s="66">
        <v>0</v>
      </c>
    </row>
    <row r="141" spans="1:8" s="61" customFormat="1" ht="16.5" customHeight="1" x14ac:dyDescent="0.3">
      <c r="A141" s="64"/>
      <c r="B141" s="67" t="s">
        <v>361</v>
      </c>
      <c r="C141" s="117"/>
      <c r="D141" s="60">
        <v>0</v>
      </c>
      <c r="E141" s="60">
        <v>0</v>
      </c>
      <c r="F141" s="60">
        <v>0</v>
      </c>
      <c r="G141" s="66">
        <v>-45513</v>
      </c>
      <c r="H141" s="66">
        <v>-633</v>
      </c>
    </row>
    <row r="142" spans="1:8" s="61" customFormat="1" ht="30" x14ac:dyDescent="0.3">
      <c r="A142" s="64" t="s">
        <v>395</v>
      </c>
      <c r="B142" s="62" t="s">
        <v>396</v>
      </c>
      <c r="C142" s="117">
        <f t="shared" ref="C142:H142" si="52">C143+C146+C149+C152+C155+C156+C157+C160+C161+C162</f>
        <v>0</v>
      </c>
      <c r="D142" s="117">
        <f t="shared" si="52"/>
        <v>7537570</v>
      </c>
      <c r="E142" s="117">
        <f t="shared" si="52"/>
        <v>7021610</v>
      </c>
      <c r="F142" s="117">
        <f t="shared" si="52"/>
        <v>7021610</v>
      </c>
      <c r="G142" s="117">
        <f t="shared" si="52"/>
        <v>6395235</v>
      </c>
      <c r="H142" s="117">
        <f t="shared" si="52"/>
        <v>866585</v>
      </c>
    </row>
    <row r="143" spans="1:8" s="61" customFormat="1" x14ac:dyDescent="0.3">
      <c r="A143" s="64"/>
      <c r="B143" s="65" t="s">
        <v>384</v>
      </c>
      <c r="C143" s="117">
        <f t="shared" ref="C143:H143" si="53">C144+C145</f>
        <v>0</v>
      </c>
      <c r="D143" s="117">
        <f t="shared" si="53"/>
        <v>2801250</v>
      </c>
      <c r="E143" s="117">
        <f t="shared" si="53"/>
        <v>3034440</v>
      </c>
      <c r="F143" s="117">
        <f t="shared" si="53"/>
        <v>3034440</v>
      </c>
      <c r="G143" s="117">
        <f t="shared" si="53"/>
        <v>2782427</v>
      </c>
      <c r="H143" s="117">
        <f t="shared" si="53"/>
        <v>354205</v>
      </c>
    </row>
    <row r="144" spans="1:8" x14ac:dyDescent="0.3">
      <c r="A144" s="64"/>
      <c r="B144" s="65" t="s">
        <v>368</v>
      </c>
      <c r="C144" s="131"/>
      <c r="D144" s="77">
        <v>2798350</v>
      </c>
      <c r="E144" s="77">
        <v>3031540</v>
      </c>
      <c r="F144" s="77">
        <v>3031540</v>
      </c>
      <c r="G144" s="66">
        <v>2779776</v>
      </c>
      <c r="H144" s="66">
        <v>353053</v>
      </c>
    </row>
    <row r="145" spans="1:8" ht="45.75" customHeight="1" x14ac:dyDescent="0.3">
      <c r="A145" s="64"/>
      <c r="B145" s="65" t="s">
        <v>370</v>
      </c>
      <c r="C145" s="131"/>
      <c r="D145" s="77">
        <v>2900</v>
      </c>
      <c r="E145" s="77">
        <v>2900</v>
      </c>
      <c r="F145" s="77">
        <v>2900</v>
      </c>
      <c r="G145" s="66">
        <v>2651</v>
      </c>
      <c r="H145" s="66">
        <v>1152</v>
      </c>
    </row>
    <row r="146" spans="1:8" s="61" customFormat="1" ht="30" x14ac:dyDescent="0.3">
      <c r="A146" s="64"/>
      <c r="B146" s="83" t="s">
        <v>397</v>
      </c>
      <c r="C146" s="117">
        <f t="shared" ref="C146:H146" si="54">C147+C148</f>
        <v>0</v>
      </c>
      <c r="D146" s="117">
        <f t="shared" si="54"/>
        <v>1625300</v>
      </c>
      <c r="E146" s="117">
        <f t="shared" si="54"/>
        <v>1546870</v>
      </c>
      <c r="F146" s="117">
        <f t="shared" si="54"/>
        <v>1546870</v>
      </c>
      <c r="G146" s="117">
        <f t="shared" si="54"/>
        <v>1258679</v>
      </c>
      <c r="H146" s="117">
        <f t="shared" si="54"/>
        <v>236992</v>
      </c>
    </row>
    <row r="147" spans="1:8" ht="16.5" customHeight="1" x14ac:dyDescent="0.3">
      <c r="A147" s="64"/>
      <c r="B147" s="83" t="s">
        <v>368</v>
      </c>
      <c r="C147" s="131"/>
      <c r="D147" s="77">
        <v>1618900</v>
      </c>
      <c r="E147" s="77">
        <v>1540470</v>
      </c>
      <c r="F147" s="77">
        <v>1540470</v>
      </c>
      <c r="G147" s="66">
        <v>1252287</v>
      </c>
      <c r="H147" s="66">
        <v>236991</v>
      </c>
    </row>
    <row r="148" spans="1:8" ht="60" x14ac:dyDescent="0.3">
      <c r="A148" s="64"/>
      <c r="B148" s="83" t="s">
        <v>370</v>
      </c>
      <c r="C148" s="131"/>
      <c r="D148" s="77">
        <v>6400</v>
      </c>
      <c r="E148" s="77">
        <v>6400</v>
      </c>
      <c r="F148" s="77">
        <v>6400</v>
      </c>
      <c r="G148" s="66">
        <v>6392</v>
      </c>
      <c r="H148" s="66">
        <v>1</v>
      </c>
    </row>
    <row r="149" spans="1:8" s="61" customFormat="1" x14ac:dyDescent="0.3">
      <c r="A149" s="64"/>
      <c r="B149" s="84" t="s">
        <v>398</v>
      </c>
      <c r="C149" s="117">
        <f t="shared" ref="C149:H149" si="55">C150+C151</f>
        <v>0</v>
      </c>
      <c r="D149" s="117">
        <f t="shared" si="55"/>
        <v>292880</v>
      </c>
      <c r="E149" s="117">
        <f t="shared" si="55"/>
        <v>392660</v>
      </c>
      <c r="F149" s="117">
        <f t="shared" si="55"/>
        <v>392660</v>
      </c>
      <c r="G149" s="117">
        <f t="shared" si="55"/>
        <v>392638</v>
      </c>
      <c r="H149" s="117">
        <f t="shared" si="55"/>
        <v>120842</v>
      </c>
    </row>
    <row r="150" spans="1:8" ht="16.5" customHeight="1" x14ac:dyDescent="0.3">
      <c r="A150" s="64"/>
      <c r="B150" s="84" t="s">
        <v>368</v>
      </c>
      <c r="C150" s="131"/>
      <c r="D150" s="77">
        <v>292880</v>
      </c>
      <c r="E150" s="77">
        <v>392660</v>
      </c>
      <c r="F150" s="77">
        <v>392660</v>
      </c>
      <c r="G150" s="66">
        <v>392638</v>
      </c>
      <c r="H150" s="66">
        <v>120842</v>
      </c>
    </row>
    <row r="151" spans="1:8" ht="60" x14ac:dyDescent="0.3">
      <c r="A151" s="64"/>
      <c r="B151" s="84" t="s">
        <v>370</v>
      </c>
      <c r="C151" s="131"/>
      <c r="D151" s="77">
        <v>0</v>
      </c>
      <c r="E151" s="77">
        <v>0</v>
      </c>
      <c r="F151" s="77">
        <v>0</v>
      </c>
      <c r="G151" s="66">
        <v>0</v>
      </c>
      <c r="H151" s="66">
        <v>0</v>
      </c>
    </row>
    <row r="152" spans="1:8" s="138" customFormat="1" ht="30" x14ac:dyDescent="0.3">
      <c r="A152" s="134"/>
      <c r="B152" s="135" t="s">
        <v>399</v>
      </c>
      <c r="C152" s="136">
        <f>C153+C154</f>
        <v>0</v>
      </c>
      <c r="D152" s="136">
        <f>D153+D154</f>
        <v>0</v>
      </c>
      <c r="E152" s="136">
        <f t="shared" ref="E152:H152" si="56">E153+E154</f>
        <v>0</v>
      </c>
      <c r="F152" s="136">
        <f t="shared" si="56"/>
        <v>0</v>
      </c>
      <c r="G152" s="136">
        <f t="shared" si="56"/>
        <v>0</v>
      </c>
      <c r="H152" s="136">
        <f t="shared" si="56"/>
        <v>0</v>
      </c>
    </row>
    <row r="153" spans="1:8" s="137" customFormat="1" x14ac:dyDescent="0.3">
      <c r="A153" s="134"/>
      <c r="B153" s="135" t="s">
        <v>368</v>
      </c>
      <c r="C153" s="140"/>
      <c r="D153" s="141">
        <v>0</v>
      </c>
      <c r="E153" s="141">
        <v>0</v>
      </c>
      <c r="F153" s="141">
        <v>0</v>
      </c>
      <c r="G153" s="139">
        <v>0</v>
      </c>
      <c r="H153" s="139">
        <v>0</v>
      </c>
    </row>
    <row r="154" spans="1:8" s="137" customFormat="1" ht="60" x14ac:dyDescent="0.3">
      <c r="A154" s="134"/>
      <c r="B154" s="135" t="s">
        <v>370</v>
      </c>
      <c r="C154" s="140"/>
      <c r="D154" s="141">
        <v>0</v>
      </c>
      <c r="E154" s="141">
        <v>0</v>
      </c>
      <c r="F154" s="141">
        <v>0</v>
      </c>
      <c r="G154" s="139">
        <v>0</v>
      </c>
      <c r="H154" s="139">
        <v>0</v>
      </c>
    </row>
    <row r="155" spans="1:8" s="61" customFormat="1" ht="16.5" customHeight="1" x14ac:dyDescent="0.3">
      <c r="A155" s="64"/>
      <c r="B155" s="84" t="s">
        <v>400</v>
      </c>
      <c r="C155" s="117"/>
      <c r="D155" s="60">
        <v>0</v>
      </c>
      <c r="E155" s="60">
        <v>0</v>
      </c>
      <c r="F155" s="60">
        <v>0</v>
      </c>
      <c r="G155" s="66">
        <v>0</v>
      </c>
      <c r="H155" s="66">
        <v>0</v>
      </c>
    </row>
    <row r="156" spans="1:8" ht="16.5" customHeight="1" x14ac:dyDescent="0.3">
      <c r="A156" s="64"/>
      <c r="B156" s="65" t="s">
        <v>381</v>
      </c>
      <c r="C156" s="117"/>
      <c r="D156" s="60">
        <v>0</v>
      </c>
      <c r="E156" s="60">
        <v>0</v>
      </c>
      <c r="F156" s="60">
        <v>0</v>
      </c>
      <c r="G156" s="66">
        <v>0</v>
      </c>
      <c r="H156" s="66">
        <v>0</v>
      </c>
    </row>
    <row r="157" spans="1:8" x14ac:dyDescent="0.3">
      <c r="A157" s="58"/>
      <c r="B157" s="84" t="s">
        <v>401</v>
      </c>
      <c r="C157" s="117">
        <f t="shared" ref="C157:H157" si="57">C158+C159</f>
        <v>0</v>
      </c>
      <c r="D157" s="117">
        <f t="shared" si="57"/>
        <v>2756180</v>
      </c>
      <c r="E157" s="117">
        <f t="shared" si="57"/>
        <v>1981760</v>
      </c>
      <c r="F157" s="117">
        <f t="shared" si="57"/>
        <v>1981760</v>
      </c>
      <c r="G157" s="117">
        <f t="shared" si="57"/>
        <v>1898789</v>
      </c>
      <c r="H157" s="117">
        <f t="shared" si="57"/>
        <v>133865</v>
      </c>
    </row>
    <row r="158" spans="1:8" x14ac:dyDescent="0.3">
      <c r="A158" s="64"/>
      <c r="B158" s="84" t="s">
        <v>368</v>
      </c>
      <c r="C158" s="131"/>
      <c r="D158" s="77">
        <v>2756180</v>
      </c>
      <c r="E158" s="77">
        <v>1981760</v>
      </c>
      <c r="F158" s="77">
        <v>1981760</v>
      </c>
      <c r="G158" s="85">
        <v>1898789</v>
      </c>
      <c r="H158" s="85">
        <v>133865</v>
      </c>
    </row>
    <row r="159" spans="1:8" ht="60" x14ac:dyDescent="0.3">
      <c r="A159" s="64"/>
      <c r="B159" s="84" t="s">
        <v>370</v>
      </c>
      <c r="C159" s="131"/>
      <c r="D159" s="77">
        <v>0</v>
      </c>
      <c r="E159" s="77">
        <v>0</v>
      </c>
      <c r="F159" s="77">
        <v>0</v>
      </c>
      <c r="G159" s="85">
        <v>0</v>
      </c>
      <c r="H159" s="85">
        <v>0</v>
      </c>
    </row>
    <row r="160" spans="1:8" ht="45" x14ac:dyDescent="0.3">
      <c r="A160" s="64"/>
      <c r="B160" s="86" t="s">
        <v>506</v>
      </c>
      <c r="C160" s="117"/>
      <c r="D160" s="60">
        <v>0</v>
      </c>
      <c r="E160" s="60">
        <v>0</v>
      </c>
      <c r="F160" s="60">
        <v>0</v>
      </c>
      <c r="G160" s="85">
        <v>0</v>
      </c>
      <c r="H160" s="85">
        <v>0</v>
      </c>
    </row>
    <row r="161" spans="1:8" ht="30" x14ac:dyDescent="0.3">
      <c r="A161" s="64"/>
      <c r="B161" s="86" t="s">
        <v>402</v>
      </c>
      <c r="C161" s="117"/>
      <c r="D161" s="60">
        <v>0</v>
      </c>
      <c r="E161" s="60">
        <v>0</v>
      </c>
      <c r="F161" s="60">
        <v>0</v>
      </c>
      <c r="G161" s="85">
        <v>0</v>
      </c>
      <c r="H161" s="85">
        <v>0</v>
      </c>
    </row>
    <row r="162" spans="1:8" s="61" customFormat="1" ht="30" x14ac:dyDescent="0.3">
      <c r="A162" s="64"/>
      <c r="B162" s="87" t="s">
        <v>403</v>
      </c>
      <c r="C162" s="117">
        <f t="shared" ref="C162:H162" si="58">C163+C166+C167+C170</f>
        <v>0</v>
      </c>
      <c r="D162" s="117">
        <f t="shared" si="58"/>
        <v>61960</v>
      </c>
      <c r="E162" s="117">
        <f t="shared" si="58"/>
        <v>65880</v>
      </c>
      <c r="F162" s="117">
        <f t="shared" si="58"/>
        <v>65880</v>
      </c>
      <c r="G162" s="117">
        <f t="shared" si="58"/>
        <v>62702</v>
      </c>
      <c r="H162" s="117">
        <f t="shared" si="58"/>
        <v>20681</v>
      </c>
    </row>
    <row r="163" spans="1:8" s="61" customFormat="1" x14ac:dyDescent="0.3">
      <c r="A163" s="64"/>
      <c r="B163" s="88" t="s">
        <v>404</v>
      </c>
      <c r="C163" s="117">
        <f t="shared" ref="C163:H163" si="59">C164+C165</f>
        <v>0</v>
      </c>
      <c r="D163" s="117">
        <f t="shared" si="59"/>
        <v>61960</v>
      </c>
      <c r="E163" s="117">
        <f t="shared" si="59"/>
        <v>65880</v>
      </c>
      <c r="F163" s="117">
        <f t="shared" si="59"/>
        <v>65880</v>
      </c>
      <c r="G163" s="117">
        <f t="shared" si="59"/>
        <v>62702</v>
      </c>
      <c r="H163" s="117">
        <f t="shared" si="59"/>
        <v>20681</v>
      </c>
    </row>
    <row r="164" spans="1:8" x14ac:dyDescent="0.3">
      <c r="A164" s="64"/>
      <c r="B164" s="88" t="s">
        <v>368</v>
      </c>
      <c r="C164" s="131"/>
      <c r="D164" s="77">
        <v>61960</v>
      </c>
      <c r="E164" s="77">
        <v>65880</v>
      </c>
      <c r="F164" s="77">
        <v>65880</v>
      </c>
      <c r="G164" s="85">
        <v>62702</v>
      </c>
      <c r="H164" s="85">
        <v>20681</v>
      </c>
    </row>
    <row r="165" spans="1:8" ht="60" x14ac:dyDescent="0.3">
      <c r="A165" s="64"/>
      <c r="B165" s="88" t="s">
        <v>370</v>
      </c>
      <c r="C165" s="131"/>
      <c r="D165" s="77">
        <v>0</v>
      </c>
      <c r="E165" s="77">
        <v>0</v>
      </c>
      <c r="F165" s="77">
        <v>0</v>
      </c>
      <c r="G165" s="85">
        <v>0</v>
      </c>
      <c r="H165" s="85">
        <v>0</v>
      </c>
    </row>
    <row r="166" spans="1:8" ht="30" x14ac:dyDescent="0.3">
      <c r="A166" s="58"/>
      <c r="B166" s="88" t="s">
        <v>405</v>
      </c>
      <c r="C166" s="117"/>
      <c r="D166" s="60">
        <v>0</v>
      </c>
      <c r="E166" s="60">
        <v>0</v>
      </c>
      <c r="F166" s="60">
        <v>0</v>
      </c>
      <c r="G166" s="85">
        <v>0</v>
      </c>
      <c r="H166" s="85">
        <v>0</v>
      </c>
    </row>
    <row r="167" spans="1:8" ht="30" x14ac:dyDescent="0.3">
      <c r="A167" s="58"/>
      <c r="B167" s="88" t="s">
        <v>406</v>
      </c>
      <c r="C167" s="117">
        <f t="shared" ref="C167:H167" si="60">C168+C169</f>
        <v>0</v>
      </c>
      <c r="D167" s="117">
        <f t="shared" si="60"/>
        <v>0</v>
      </c>
      <c r="E167" s="117">
        <f t="shared" si="60"/>
        <v>0</v>
      </c>
      <c r="F167" s="117">
        <f t="shared" si="60"/>
        <v>0</v>
      </c>
      <c r="G167" s="117">
        <f t="shared" si="60"/>
        <v>0</v>
      </c>
      <c r="H167" s="117">
        <f t="shared" si="60"/>
        <v>0</v>
      </c>
    </row>
    <row r="168" spans="1:8" x14ac:dyDescent="0.3">
      <c r="A168" s="64"/>
      <c r="B168" s="88" t="s">
        <v>368</v>
      </c>
      <c r="C168" s="131"/>
      <c r="D168" s="77">
        <v>0</v>
      </c>
      <c r="E168" s="77">
        <v>0</v>
      </c>
      <c r="F168" s="77">
        <v>0</v>
      </c>
      <c r="G168" s="85">
        <v>0</v>
      </c>
      <c r="H168" s="85">
        <v>0</v>
      </c>
    </row>
    <row r="169" spans="1:8" ht="60" x14ac:dyDescent="0.3">
      <c r="A169" s="64"/>
      <c r="B169" s="88" t="s">
        <v>370</v>
      </c>
      <c r="C169" s="131"/>
      <c r="D169" s="77">
        <v>0</v>
      </c>
      <c r="E169" s="77">
        <v>0</v>
      </c>
      <c r="F169" s="77">
        <v>0</v>
      </c>
      <c r="G169" s="85">
        <v>0</v>
      </c>
      <c r="H169" s="85">
        <v>0</v>
      </c>
    </row>
    <row r="170" spans="1:8" ht="30" customHeight="1" x14ac:dyDescent="0.3">
      <c r="A170" s="64"/>
      <c r="B170" s="88" t="s">
        <v>407</v>
      </c>
      <c r="C170" s="117"/>
      <c r="D170" s="60">
        <v>0</v>
      </c>
      <c r="E170" s="60">
        <v>0</v>
      </c>
      <c r="F170" s="60">
        <v>0</v>
      </c>
      <c r="G170" s="85">
        <v>0</v>
      </c>
      <c r="H170" s="85">
        <v>0</v>
      </c>
    </row>
    <row r="171" spans="1:8" ht="16.5" customHeight="1" x14ac:dyDescent="0.3">
      <c r="A171" s="64"/>
      <c r="B171" s="67" t="s">
        <v>361</v>
      </c>
      <c r="C171" s="117"/>
      <c r="D171" s="60">
        <v>0</v>
      </c>
      <c r="E171" s="60">
        <v>0</v>
      </c>
      <c r="F171" s="60">
        <v>0</v>
      </c>
      <c r="G171" s="85">
        <v>-360</v>
      </c>
      <c r="H171" s="85">
        <v>0</v>
      </c>
    </row>
    <row r="172" spans="1:8" x14ac:dyDescent="0.3">
      <c r="A172" s="58" t="s">
        <v>408</v>
      </c>
      <c r="B172" s="62" t="s">
        <v>409</v>
      </c>
      <c r="C172" s="115">
        <f t="shared" ref="C172:H172" si="61">C173+C174</f>
        <v>0</v>
      </c>
      <c r="D172" s="115">
        <f t="shared" si="61"/>
        <v>22716120</v>
      </c>
      <c r="E172" s="115">
        <f t="shared" si="61"/>
        <v>22557310</v>
      </c>
      <c r="F172" s="115">
        <f t="shared" si="61"/>
        <v>22557310</v>
      </c>
      <c r="G172" s="115">
        <f t="shared" si="61"/>
        <v>22539299</v>
      </c>
      <c r="H172" s="115">
        <f t="shared" si="61"/>
        <v>2636101</v>
      </c>
    </row>
    <row r="173" spans="1:8" ht="16.5" customHeight="1" x14ac:dyDescent="0.3">
      <c r="A173" s="64"/>
      <c r="B173" s="67" t="s">
        <v>368</v>
      </c>
      <c r="C173" s="142"/>
      <c r="D173" s="77">
        <v>22524430</v>
      </c>
      <c r="E173" s="77">
        <v>22350870</v>
      </c>
      <c r="F173" s="77">
        <v>22350870</v>
      </c>
      <c r="G173" s="66">
        <v>22349563</v>
      </c>
      <c r="H173" s="66">
        <v>2619435</v>
      </c>
    </row>
    <row r="174" spans="1:8" ht="60" x14ac:dyDescent="0.3">
      <c r="A174" s="64"/>
      <c r="B174" s="67" t="s">
        <v>370</v>
      </c>
      <c r="C174" s="142"/>
      <c r="D174" s="77">
        <v>191690</v>
      </c>
      <c r="E174" s="77">
        <v>206440</v>
      </c>
      <c r="F174" s="77">
        <v>206440</v>
      </c>
      <c r="G174" s="66">
        <v>189736</v>
      </c>
      <c r="H174" s="66">
        <v>16666</v>
      </c>
    </row>
    <row r="175" spans="1:8" ht="16.5" customHeight="1" x14ac:dyDescent="0.3">
      <c r="A175" s="64"/>
      <c r="B175" s="67" t="s">
        <v>361</v>
      </c>
      <c r="C175" s="115"/>
      <c r="D175" s="60">
        <v>0</v>
      </c>
      <c r="E175" s="60">
        <v>0</v>
      </c>
      <c r="F175" s="60">
        <v>0</v>
      </c>
      <c r="G175" s="66">
        <v>-4</v>
      </c>
      <c r="H175" s="66">
        <v>0</v>
      </c>
    </row>
    <row r="176" spans="1:8" x14ac:dyDescent="0.3">
      <c r="A176" s="64" t="s">
        <v>410</v>
      </c>
      <c r="B176" s="62" t="s">
        <v>411</v>
      </c>
      <c r="C176" s="117">
        <f t="shared" ref="C176:H176" si="62">C177+C178</f>
        <v>0</v>
      </c>
      <c r="D176" s="117">
        <f t="shared" si="62"/>
        <v>6161710</v>
      </c>
      <c r="E176" s="117">
        <f t="shared" si="62"/>
        <v>6406710</v>
      </c>
      <c r="F176" s="117">
        <f t="shared" si="62"/>
        <v>5015710</v>
      </c>
      <c r="G176" s="117">
        <f t="shared" si="62"/>
        <v>5011883</v>
      </c>
      <c r="H176" s="117">
        <f t="shared" si="62"/>
        <v>528686</v>
      </c>
    </row>
    <row r="177" spans="1:8" x14ac:dyDescent="0.3">
      <c r="A177" s="64"/>
      <c r="B177" s="67" t="s">
        <v>368</v>
      </c>
      <c r="C177" s="131"/>
      <c r="D177" s="77">
        <v>6146000</v>
      </c>
      <c r="E177" s="77">
        <v>6391000</v>
      </c>
      <c r="F177" s="77">
        <v>5000000</v>
      </c>
      <c r="G177" s="73">
        <v>5000000</v>
      </c>
      <c r="H177" s="73">
        <v>527000</v>
      </c>
    </row>
    <row r="178" spans="1:8" ht="60" x14ac:dyDescent="0.3">
      <c r="A178" s="64"/>
      <c r="B178" s="67" t="s">
        <v>370</v>
      </c>
      <c r="C178" s="131"/>
      <c r="D178" s="77">
        <v>15710</v>
      </c>
      <c r="E178" s="77">
        <v>15710</v>
      </c>
      <c r="F178" s="77">
        <v>15710</v>
      </c>
      <c r="G178" s="77">
        <v>11883</v>
      </c>
      <c r="H178" s="77">
        <v>1686</v>
      </c>
    </row>
    <row r="179" spans="1:8" x14ac:dyDescent="0.3">
      <c r="A179" s="64"/>
      <c r="B179" s="67" t="s">
        <v>361</v>
      </c>
      <c r="C179" s="117"/>
      <c r="D179" s="60">
        <v>0</v>
      </c>
      <c r="E179" s="60">
        <v>0</v>
      </c>
      <c r="F179" s="60"/>
      <c r="G179" s="73">
        <v>-3113</v>
      </c>
      <c r="H179" s="73">
        <v>0</v>
      </c>
    </row>
    <row r="180" spans="1:8" x14ac:dyDescent="0.3">
      <c r="A180" s="64" t="s">
        <v>412</v>
      </c>
      <c r="B180" s="62" t="s">
        <v>413</v>
      </c>
      <c r="C180" s="116">
        <f>+C181+C192+C197+C202+C214</f>
        <v>0</v>
      </c>
      <c r="D180" s="116">
        <f t="shared" ref="D180:H180" si="63">+D181+D192+D197+D202+D214</f>
        <v>172189650</v>
      </c>
      <c r="E180" s="116">
        <f t="shared" si="63"/>
        <v>151414530</v>
      </c>
      <c r="F180" s="116">
        <f t="shared" si="63"/>
        <v>128848840</v>
      </c>
      <c r="G180" s="116">
        <f t="shared" si="63"/>
        <v>126601900</v>
      </c>
      <c r="H180" s="116">
        <f t="shared" si="63"/>
        <v>17634159</v>
      </c>
    </row>
    <row r="181" spans="1:8" x14ac:dyDescent="0.3">
      <c r="A181" s="64" t="s">
        <v>414</v>
      </c>
      <c r="B181" s="62" t="s">
        <v>415</v>
      </c>
      <c r="C181" s="115">
        <f>+C182+C186+C187+C188+C189+C190</f>
        <v>0</v>
      </c>
      <c r="D181" s="115">
        <f t="shared" ref="D181:H181" si="64">+D182+D186+D187+D188+D189+D190</f>
        <v>91599210</v>
      </c>
      <c r="E181" s="115">
        <f t="shared" si="64"/>
        <v>72977350</v>
      </c>
      <c r="F181" s="115">
        <f t="shared" si="64"/>
        <v>62737060</v>
      </c>
      <c r="G181" s="115">
        <f t="shared" si="64"/>
        <v>62352790</v>
      </c>
      <c r="H181" s="115">
        <f t="shared" si="64"/>
        <v>9799391</v>
      </c>
    </row>
    <row r="182" spans="1:8" ht="16.5" customHeight="1" x14ac:dyDescent="0.3">
      <c r="A182" s="64"/>
      <c r="B182" s="89" t="s">
        <v>512</v>
      </c>
      <c r="C182" s="131">
        <f>C183+C184+C185</f>
        <v>0</v>
      </c>
      <c r="D182" s="131">
        <v>85962000</v>
      </c>
      <c r="E182" s="131">
        <v>67168840</v>
      </c>
      <c r="F182" s="131">
        <v>57770430</v>
      </c>
      <c r="G182" s="131">
        <f t="shared" ref="G182:H182" si="65">G183+G184+G185</f>
        <v>57766899</v>
      </c>
      <c r="H182" s="131">
        <f t="shared" si="65"/>
        <v>9395541</v>
      </c>
    </row>
    <row r="183" spans="1:8" ht="16.5" customHeight="1" x14ac:dyDescent="0.3">
      <c r="A183" s="64"/>
      <c r="B183" s="114" t="s">
        <v>417</v>
      </c>
      <c r="C183" s="131"/>
      <c r="D183" s="77"/>
      <c r="E183" s="77"/>
      <c r="F183" s="77"/>
      <c r="G183" s="66">
        <v>26750027</v>
      </c>
      <c r="H183" s="66">
        <v>3441752</v>
      </c>
    </row>
    <row r="184" spans="1:8" x14ac:dyDescent="0.3">
      <c r="A184" s="64"/>
      <c r="B184" s="114" t="s">
        <v>418</v>
      </c>
      <c r="C184" s="131"/>
      <c r="D184" s="77"/>
      <c r="E184" s="77"/>
      <c r="F184" s="77"/>
      <c r="G184" s="66">
        <v>30989789</v>
      </c>
      <c r="H184" s="66">
        <v>5953789</v>
      </c>
    </row>
    <row r="185" spans="1:8" x14ac:dyDescent="0.3">
      <c r="A185" s="64"/>
      <c r="B185" s="114" t="s">
        <v>511</v>
      </c>
      <c r="C185" s="131"/>
      <c r="D185" s="77"/>
      <c r="E185" s="77"/>
      <c r="F185" s="77"/>
      <c r="G185" s="66">
        <v>27083</v>
      </c>
      <c r="H185" s="66">
        <v>0</v>
      </c>
    </row>
    <row r="186" spans="1:8" x14ac:dyDescent="0.3">
      <c r="A186" s="64"/>
      <c r="B186" s="89" t="s">
        <v>419</v>
      </c>
      <c r="C186" s="131"/>
      <c r="D186" s="77">
        <v>4250000</v>
      </c>
      <c r="E186" s="77">
        <v>4440000</v>
      </c>
      <c r="F186" s="77">
        <v>4022990</v>
      </c>
      <c r="G186" s="90">
        <v>3746281</v>
      </c>
      <c r="H186" s="90">
        <v>369262</v>
      </c>
    </row>
    <row r="187" spans="1:8" ht="30" x14ac:dyDescent="0.3">
      <c r="A187" s="64"/>
      <c r="B187" s="89" t="s">
        <v>420</v>
      </c>
      <c r="C187" s="131"/>
      <c r="D187" s="77">
        <v>342620</v>
      </c>
      <c r="E187" s="77">
        <v>325170</v>
      </c>
      <c r="F187" s="77">
        <v>248170</v>
      </c>
      <c r="G187" s="90">
        <v>201915</v>
      </c>
      <c r="H187" s="90">
        <v>4725</v>
      </c>
    </row>
    <row r="188" spans="1:8" ht="45" x14ac:dyDescent="0.3">
      <c r="A188" s="64"/>
      <c r="B188" s="89" t="s">
        <v>421</v>
      </c>
      <c r="C188" s="131"/>
      <c r="D188" s="77">
        <v>998000</v>
      </c>
      <c r="E188" s="77">
        <v>996750</v>
      </c>
      <c r="F188" s="77">
        <v>666880</v>
      </c>
      <c r="G188" s="90">
        <v>618000</v>
      </c>
      <c r="H188" s="90">
        <v>29150</v>
      </c>
    </row>
    <row r="189" spans="1:8" ht="60" x14ac:dyDescent="0.3">
      <c r="A189" s="64"/>
      <c r="B189" s="89" t="s">
        <v>370</v>
      </c>
      <c r="C189" s="131"/>
      <c r="D189" s="77">
        <v>7850</v>
      </c>
      <c r="E189" s="77">
        <v>7850</v>
      </c>
      <c r="F189" s="77">
        <v>7850</v>
      </c>
      <c r="G189" s="90">
        <v>5975</v>
      </c>
      <c r="H189" s="90">
        <v>713</v>
      </c>
    </row>
    <row r="190" spans="1:8" ht="45" x14ac:dyDescent="0.3">
      <c r="A190" s="64"/>
      <c r="B190" s="89" t="s">
        <v>507</v>
      </c>
      <c r="C190" s="131"/>
      <c r="D190" s="77">
        <v>38740</v>
      </c>
      <c r="E190" s="77">
        <v>38740</v>
      </c>
      <c r="F190" s="77">
        <v>20740</v>
      </c>
      <c r="G190" s="90">
        <v>13720</v>
      </c>
      <c r="H190" s="90">
        <v>0</v>
      </c>
    </row>
    <row r="191" spans="1:8" x14ac:dyDescent="0.3">
      <c r="A191" s="64"/>
      <c r="B191" s="67" t="s">
        <v>361</v>
      </c>
      <c r="C191" s="131"/>
      <c r="D191" s="77">
        <v>0</v>
      </c>
      <c r="E191" s="77">
        <v>0</v>
      </c>
      <c r="F191" s="77">
        <v>0</v>
      </c>
      <c r="G191" s="90">
        <v>-35432</v>
      </c>
      <c r="H191" s="90">
        <v>-27491</v>
      </c>
    </row>
    <row r="192" spans="1:8" x14ac:dyDescent="0.3">
      <c r="A192" s="58" t="s">
        <v>422</v>
      </c>
      <c r="B192" s="91" t="s">
        <v>423</v>
      </c>
      <c r="C192" s="117">
        <f>C193+C194+C195</f>
        <v>0</v>
      </c>
      <c r="D192" s="117">
        <f t="shared" ref="D192:H192" si="66">D193+D194+D195</f>
        <v>41621050</v>
      </c>
      <c r="E192" s="117">
        <f t="shared" si="66"/>
        <v>39543510</v>
      </c>
      <c r="F192" s="117">
        <f t="shared" si="66"/>
        <v>34878510</v>
      </c>
      <c r="G192" s="117">
        <f t="shared" si="66"/>
        <v>34810902</v>
      </c>
      <c r="H192" s="117">
        <f t="shared" si="66"/>
        <v>4315755</v>
      </c>
    </row>
    <row r="193" spans="1:8" x14ac:dyDescent="0.3">
      <c r="A193" s="64"/>
      <c r="B193" s="92" t="s">
        <v>368</v>
      </c>
      <c r="C193" s="131"/>
      <c r="D193" s="77">
        <v>41611000</v>
      </c>
      <c r="E193" s="77">
        <v>39533460</v>
      </c>
      <c r="F193" s="77">
        <v>34868460</v>
      </c>
      <c r="G193" s="81">
        <v>34802592</v>
      </c>
      <c r="H193" s="81">
        <v>4314132</v>
      </c>
    </row>
    <row r="194" spans="1:8" ht="60" x14ac:dyDescent="0.3">
      <c r="A194" s="64"/>
      <c r="B194" s="92" t="s">
        <v>370</v>
      </c>
      <c r="C194" s="131"/>
      <c r="D194" s="77">
        <v>10050</v>
      </c>
      <c r="E194" s="77">
        <v>10050</v>
      </c>
      <c r="F194" s="77">
        <v>10050</v>
      </c>
      <c r="G194" s="81">
        <v>8310</v>
      </c>
      <c r="H194" s="81">
        <v>1623</v>
      </c>
    </row>
    <row r="195" spans="1:8" ht="30" x14ac:dyDescent="0.3">
      <c r="A195" s="64"/>
      <c r="B195" s="92" t="s">
        <v>508</v>
      </c>
      <c r="C195" s="131"/>
      <c r="D195" s="77">
        <v>0</v>
      </c>
      <c r="E195" s="77">
        <v>0</v>
      </c>
      <c r="F195" s="77">
        <v>0</v>
      </c>
      <c r="G195" s="81">
        <v>0</v>
      </c>
      <c r="H195" s="81">
        <v>0</v>
      </c>
    </row>
    <row r="196" spans="1:8" x14ac:dyDescent="0.3">
      <c r="A196" s="64"/>
      <c r="B196" s="67" t="s">
        <v>361</v>
      </c>
      <c r="C196" s="131"/>
      <c r="D196" s="77">
        <v>0</v>
      </c>
      <c r="E196" s="77">
        <v>0</v>
      </c>
      <c r="F196" s="77">
        <v>0</v>
      </c>
      <c r="G196" s="90">
        <v>-15594</v>
      </c>
      <c r="H196" s="90">
        <v>-7664</v>
      </c>
    </row>
    <row r="197" spans="1:8" x14ac:dyDescent="0.3">
      <c r="A197" s="58" t="s">
        <v>424</v>
      </c>
      <c r="B197" s="93" t="s">
        <v>425</v>
      </c>
      <c r="C197" s="117">
        <f t="shared" ref="C197:H197" si="67">+C198+C199+C200</f>
        <v>0</v>
      </c>
      <c r="D197" s="117">
        <f t="shared" si="67"/>
        <v>8967450</v>
      </c>
      <c r="E197" s="117">
        <f t="shared" si="67"/>
        <v>8640220</v>
      </c>
      <c r="F197" s="117">
        <f t="shared" si="67"/>
        <v>6375820</v>
      </c>
      <c r="G197" s="117">
        <f t="shared" si="67"/>
        <v>6050859</v>
      </c>
      <c r="H197" s="117">
        <f t="shared" si="67"/>
        <v>761401</v>
      </c>
    </row>
    <row r="198" spans="1:8" x14ac:dyDescent="0.3">
      <c r="A198" s="64"/>
      <c r="B198" s="89" t="s">
        <v>416</v>
      </c>
      <c r="C198" s="131"/>
      <c r="D198" s="77">
        <v>8445000</v>
      </c>
      <c r="E198" s="77">
        <v>8117770</v>
      </c>
      <c r="F198" s="77">
        <v>5853370</v>
      </c>
      <c r="G198" s="66">
        <v>5582530</v>
      </c>
      <c r="H198" s="66">
        <v>715365</v>
      </c>
    </row>
    <row r="199" spans="1:8" ht="30" x14ac:dyDescent="0.3">
      <c r="A199" s="64"/>
      <c r="B199" s="89" t="s">
        <v>426</v>
      </c>
      <c r="C199" s="131"/>
      <c r="D199" s="77">
        <v>0</v>
      </c>
      <c r="E199" s="77">
        <v>0</v>
      </c>
      <c r="F199" s="77">
        <v>0</v>
      </c>
      <c r="G199" s="66">
        <v>0</v>
      </c>
      <c r="H199" s="66">
        <v>0</v>
      </c>
    </row>
    <row r="200" spans="1:8" ht="60" x14ac:dyDescent="0.3">
      <c r="A200" s="64"/>
      <c r="B200" s="89" t="s">
        <v>370</v>
      </c>
      <c r="C200" s="131"/>
      <c r="D200" s="77">
        <v>522450</v>
      </c>
      <c r="E200" s="77">
        <v>522450</v>
      </c>
      <c r="F200" s="77">
        <v>522450</v>
      </c>
      <c r="G200" s="66">
        <v>468329</v>
      </c>
      <c r="H200" s="66">
        <v>46036</v>
      </c>
    </row>
    <row r="201" spans="1:8" x14ac:dyDescent="0.3">
      <c r="A201" s="64"/>
      <c r="B201" s="67" t="s">
        <v>361</v>
      </c>
      <c r="C201" s="131"/>
      <c r="D201" s="77">
        <v>0</v>
      </c>
      <c r="E201" s="77">
        <v>0</v>
      </c>
      <c r="F201" s="77">
        <v>0</v>
      </c>
      <c r="G201" s="66">
        <v>-4714</v>
      </c>
      <c r="H201" s="66">
        <v>-425</v>
      </c>
    </row>
    <row r="202" spans="1:8" x14ac:dyDescent="0.3">
      <c r="A202" s="58" t="s">
        <v>427</v>
      </c>
      <c r="B202" s="93" t="s">
        <v>428</v>
      </c>
      <c r="C202" s="115">
        <f>+C203+C204+C208+C211+C205+C212</f>
        <v>0</v>
      </c>
      <c r="D202" s="115">
        <f t="shared" ref="D202:H202" si="68">+D203+D204+D208+D211+D205+D212</f>
        <v>26811940</v>
      </c>
      <c r="E202" s="115">
        <f t="shared" si="68"/>
        <v>27271450</v>
      </c>
      <c r="F202" s="115">
        <f t="shared" si="68"/>
        <v>22983450</v>
      </c>
      <c r="G202" s="115">
        <f t="shared" si="68"/>
        <v>21513349</v>
      </c>
      <c r="H202" s="115">
        <f t="shared" si="68"/>
        <v>2380141</v>
      </c>
    </row>
    <row r="203" spans="1:8" x14ac:dyDescent="0.3">
      <c r="A203" s="64"/>
      <c r="B203" s="65" t="s">
        <v>429</v>
      </c>
      <c r="C203" s="131"/>
      <c r="D203" s="77">
        <v>26712190</v>
      </c>
      <c r="E203" s="77">
        <v>27175530</v>
      </c>
      <c r="F203" s="77">
        <v>22887530</v>
      </c>
      <c r="G203" s="66">
        <v>21417950</v>
      </c>
      <c r="H203" s="66">
        <v>2368703</v>
      </c>
    </row>
    <row r="204" spans="1:8" ht="60" x14ac:dyDescent="0.3">
      <c r="A204" s="64"/>
      <c r="B204" s="65" t="s">
        <v>370</v>
      </c>
      <c r="C204" s="131"/>
      <c r="D204" s="77">
        <v>2430</v>
      </c>
      <c r="E204" s="77">
        <v>2430</v>
      </c>
      <c r="F204" s="77">
        <v>2430</v>
      </c>
      <c r="G204" s="66">
        <v>1919</v>
      </c>
      <c r="H204" s="66">
        <v>0</v>
      </c>
    </row>
    <row r="205" spans="1:8" x14ac:dyDescent="0.3">
      <c r="A205" s="58"/>
      <c r="B205" s="65" t="s">
        <v>430</v>
      </c>
      <c r="C205" s="117">
        <f t="shared" ref="C205:H205" si="69">C206+C207</f>
        <v>0</v>
      </c>
      <c r="D205" s="117">
        <f t="shared" si="69"/>
        <v>0</v>
      </c>
      <c r="E205" s="117">
        <f t="shared" si="69"/>
        <v>0</v>
      </c>
      <c r="F205" s="117">
        <f t="shared" si="69"/>
        <v>0</v>
      </c>
      <c r="G205" s="117">
        <f t="shared" si="69"/>
        <v>0</v>
      </c>
      <c r="H205" s="117">
        <f t="shared" si="69"/>
        <v>0</v>
      </c>
    </row>
    <row r="206" spans="1:8" x14ac:dyDescent="0.3">
      <c r="A206" s="64"/>
      <c r="B206" s="65" t="s">
        <v>368</v>
      </c>
      <c r="C206" s="131"/>
      <c r="D206" s="77">
        <v>0</v>
      </c>
      <c r="E206" s="77">
        <v>0</v>
      </c>
      <c r="F206" s="77">
        <v>0</v>
      </c>
      <c r="G206" s="66">
        <v>0</v>
      </c>
      <c r="H206" s="66">
        <v>0</v>
      </c>
    </row>
    <row r="207" spans="1:8" ht="60" x14ac:dyDescent="0.3">
      <c r="A207" s="64"/>
      <c r="B207" s="65" t="s">
        <v>370</v>
      </c>
      <c r="C207" s="131"/>
      <c r="D207" s="77">
        <v>0</v>
      </c>
      <c r="E207" s="77">
        <v>0</v>
      </c>
      <c r="F207" s="77">
        <v>0</v>
      </c>
      <c r="G207" s="66">
        <v>0</v>
      </c>
      <c r="H207" s="66">
        <v>0</v>
      </c>
    </row>
    <row r="208" spans="1:8" ht="30" x14ac:dyDescent="0.3">
      <c r="A208" s="58"/>
      <c r="B208" s="78" t="s">
        <v>431</v>
      </c>
      <c r="C208" s="117">
        <f t="shared" ref="C208:H208" si="70">C209+C210</f>
        <v>0</v>
      </c>
      <c r="D208" s="117">
        <f t="shared" si="70"/>
        <v>97320</v>
      </c>
      <c r="E208" s="117">
        <f t="shared" si="70"/>
        <v>93490</v>
      </c>
      <c r="F208" s="117">
        <f t="shared" si="70"/>
        <v>93490</v>
      </c>
      <c r="G208" s="117">
        <f t="shared" si="70"/>
        <v>93480</v>
      </c>
      <c r="H208" s="117">
        <f t="shared" si="70"/>
        <v>11438</v>
      </c>
    </row>
    <row r="209" spans="1:8" x14ac:dyDescent="0.3">
      <c r="A209" s="64"/>
      <c r="B209" s="65" t="s">
        <v>368</v>
      </c>
      <c r="C209" s="131"/>
      <c r="D209" s="77">
        <v>97320</v>
      </c>
      <c r="E209" s="77">
        <v>93490</v>
      </c>
      <c r="F209" s="77">
        <v>93490</v>
      </c>
      <c r="G209" s="66">
        <v>93480</v>
      </c>
      <c r="H209" s="66">
        <v>11438</v>
      </c>
    </row>
    <row r="210" spans="1:8" ht="60" x14ac:dyDescent="0.3">
      <c r="A210" s="64"/>
      <c r="B210" s="65" t="s">
        <v>370</v>
      </c>
      <c r="C210" s="131"/>
      <c r="D210" s="77">
        <v>0</v>
      </c>
      <c r="E210" s="77">
        <v>0</v>
      </c>
      <c r="F210" s="77">
        <v>0</v>
      </c>
      <c r="G210" s="66">
        <v>0</v>
      </c>
      <c r="H210" s="66">
        <v>0</v>
      </c>
    </row>
    <row r="211" spans="1:8" ht="30" x14ac:dyDescent="0.3">
      <c r="A211" s="64"/>
      <c r="B211" s="65" t="s">
        <v>432</v>
      </c>
      <c r="C211" s="131"/>
      <c r="D211" s="77">
        <v>0</v>
      </c>
      <c r="E211" s="77">
        <v>0</v>
      </c>
      <c r="F211" s="77">
        <v>0</v>
      </c>
      <c r="G211" s="66">
        <v>0</v>
      </c>
      <c r="H211" s="66">
        <v>0</v>
      </c>
    </row>
    <row r="212" spans="1:8" x14ac:dyDescent="0.3">
      <c r="A212" s="64"/>
      <c r="B212" s="65" t="s">
        <v>509</v>
      </c>
      <c r="C212" s="131"/>
      <c r="D212" s="77">
        <v>0</v>
      </c>
      <c r="E212" s="77">
        <v>0</v>
      </c>
      <c r="F212" s="77">
        <v>0</v>
      </c>
      <c r="G212" s="66">
        <v>0</v>
      </c>
      <c r="H212" s="66">
        <v>0</v>
      </c>
    </row>
    <row r="213" spans="1:8" x14ac:dyDescent="0.3">
      <c r="A213" s="64"/>
      <c r="B213" s="67" t="s">
        <v>361</v>
      </c>
      <c r="C213" s="131"/>
      <c r="D213" s="77">
        <v>0</v>
      </c>
      <c r="E213" s="77">
        <v>0</v>
      </c>
      <c r="F213" s="77">
        <v>0</v>
      </c>
      <c r="G213" s="66">
        <v>-14688</v>
      </c>
      <c r="H213" s="66">
        <v>-1528</v>
      </c>
    </row>
    <row r="214" spans="1:8" ht="16.5" customHeight="1" x14ac:dyDescent="0.3">
      <c r="A214" s="64" t="s">
        <v>433</v>
      </c>
      <c r="B214" s="93" t="s">
        <v>434</v>
      </c>
      <c r="C214" s="117">
        <f>+C215+C216+C217</f>
        <v>0</v>
      </c>
      <c r="D214" s="117">
        <f t="shared" ref="D214:H214" si="71">+D215+D216+D217</f>
        <v>3190000</v>
      </c>
      <c r="E214" s="117">
        <f t="shared" si="71"/>
        <v>2982000</v>
      </c>
      <c r="F214" s="117">
        <f t="shared" si="71"/>
        <v>1874000</v>
      </c>
      <c r="G214" s="117">
        <f t="shared" si="71"/>
        <v>1874000</v>
      </c>
      <c r="H214" s="117">
        <f t="shared" si="71"/>
        <v>377471</v>
      </c>
    </row>
    <row r="215" spans="1:8" x14ac:dyDescent="0.3">
      <c r="A215" s="64"/>
      <c r="B215" s="89" t="s">
        <v>416</v>
      </c>
      <c r="C215" s="131"/>
      <c r="D215" s="77">
        <v>3190000</v>
      </c>
      <c r="E215" s="77">
        <v>2982000</v>
      </c>
      <c r="F215" s="77">
        <v>1874000</v>
      </c>
      <c r="G215" s="66">
        <v>1874000</v>
      </c>
      <c r="H215" s="66">
        <v>377471</v>
      </c>
    </row>
    <row r="216" spans="1:8" ht="30" x14ac:dyDescent="0.3">
      <c r="A216" s="64"/>
      <c r="B216" s="89" t="s">
        <v>426</v>
      </c>
      <c r="C216" s="131"/>
      <c r="D216" s="77">
        <v>0</v>
      </c>
      <c r="E216" s="77">
        <v>0</v>
      </c>
      <c r="F216" s="77">
        <v>0</v>
      </c>
      <c r="G216" s="66">
        <v>0</v>
      </c>
      <c r="H216" s="66">
        <v>0</v>
      </c>
    </row>
    <row r="217" spans="1:8" ht="60" x14ac:dyDescent="0.3">
      <c r="A217" s="64"/>
      <c r="B217" s="89" t="s">
        <v>370</v>
      </c>
      <c r="C217" s="131"/>
      <c r="D217" s="77">
        <v>0</v>
      </c>
      <c r="E217" s="77">
        <v>0</v>
      </c>
      <c r="F217" s="77">
        <v>0</v>
      </c>
      <c r="G217" s="66">
        <v>0</v>
      </c>
      <c r="H217" s="66">
        <v>0</v>
      </c>
    </row>
    <row r="218" spans="1:8" x14ac:dyDescent="0.3">
      <c r="A218" s="64"/>
      <c r="B218" s="67" t="s">
        <v>361</v>
      </c>
      <c r="C218" s="131"/>
      <c r="D218" s="77">
        <v>0</v>
      </c>
      <c r="E218" s="77">
        <v>0</v>
      </c>
      <c r="F218" s="77">
        <v>0</v>
      </c>
      <c r="G218" s="66">
        <v>-47714</v>
      </c>
      <c r="H218" s="66">
        <v>-1274</v>
      </c>
    </row>
    <row r="219" spans="1:8" x14ac:dyDescent="0.3">
      <c r="A219" s="64" t="s">
        <v>435</v>
      </c>
      <c r="B219" s="62" t="s">
        <v>436</v>
      </c>
      <c r="C219" s="117">
        <f t="shared" ref="C219:H219" si="72">C220+C221</f>
        <v>0</v>
      </c>
      <c r="D219" s="117">
        <f t="shared" si="72"/>
        <v>1887000</v>
      </c>
      <c r="E219" s="117">
        <f t="shared" si="72"/>
        <v>1897000</v>
      </c>
      <c r="F219" s="117">
        <f t="shared" si="72"/>
        <v>1462670</v>
      </c>
      <c r="G219" s="117">
        <f t="shared" si="72"/>
        <v>1462670</v>
      </c>
      <c r="H219" s="117">
        <f t="shared" si="72"/>
        <v>102800</v>
      </c>
    </row>
    <row r="220" spans="1:8" x14ac:dyDescent="0.3">
      <c r="A220" s="64"/>
      <c r="B220" s="67" t="s">
        <v>368</v>
      </c>
      <c r="C220" s="131"/>
      <c r="D220" s="77">
        <v>1887000</v>
      </c>
      <c r="E220" s="77">
        <v>1897000</v>
      </c>
      <c r="F220" s="77">
        <v>1462670</v>
      </c>
      <c r="G220" s="81">
        <v>1462670</v>
      </c>
      <c r="H220" s="81">
        <v>102800</v>
      </c>
    </row>
    <row r="221" spans="1:8" ht="60" x14ac:dyDescent="0.3">
      <c r="A221" s="64"/>
      <c r="B221" s="67" t="s">
        <v>370</v>
      </c>
      <c r="C221" s="131"/>
      <c r="D221" s="77">
        <v>0</v>
      </c>
      <c r="E221" s="77">
        <v>0</v>
      </c>
      <c r="F221" s="77">
        <v>0</v>
      </c>
      <c r="G221" s="81">
        <v>0</v>
      </c>
      <c r="H221" s="81">
        <v>0</v>
      </c>
    </row>
    <row r="222" spans="1:8" x14ac:dyDescent="0.3">
      <c r="A222" s="64"/>
      <c r="B222" s="67" t="s">
        <v>361</v>
      </c>
      <c r="C222" s="131"/>
      <c r="D222" s="77">
        <v>0</v>
      </c>
      <c r="E222" s="77">
        <v>0</v>
      </c>
      <c r="F222" s="77">
        <v>0</v>
      </c>
      <c r="G222" s="81">
        <v>-3062</v>
      </c>
      <c r="H222" s="81">
        <v>0</v>
      </c>
    </row>
    <row r="223" spans="1:8" x14ac:dyDescent="0.3">
      <c r="A223" s="64" t="s">
        <v>437</v>
      </c>
      <c r="B223" s="62" t="s">
        <v>438</v>
      </c>
      <c r="C223" s="116">
        <f>+C224+C243</f>
        <v>0</v>
      </c>
      <c r="D223" s="116">
        <f t="shared" ref="D223:H223" si="73">+D224+D243</f>
        <v>239549260</v>
      </c>
      <c r="E223" s="116">
        <f t="shared" si="73"/>
        <v>233770490</v>
      </c>
      <c r="F223" s="116">
        <f t="shared" si="73"/>
        <v>232172190</v>
      </c>
      <c r="G223" s="116">
        <f t="shared" si="73"/>
        <v>218464301</v>
      </c>
      <c r="H223" s="116">
        <f t="shared" si="73"/>
        <v>18636217</v>
      </c>
    </row>
    <row r="224" spans="1:8" x14ac:dyDescent="0.3">
      <c r="A224" s="64" t="s">
        <v>439</v>
      </c>
      <c r="B224" s="62" t="s">
        <v>440</v>
      </c>
      <c r="C224" s="117">
        <f>C225+C228+C229+C230+C232+C235+C238+C241+C231</f>
        <v>0</v>
      </c>
      <c r="D224" s="117">
        <f t="shared" ref="D224:H224" si="74">D225+D228+D229+D230+D232+D235+D238+D241+D231</f>
        <v>239549260</v>
      </c>
      <c r="E224" s="117">
        <f t="shared" si="74"/>
        <v>233770490</v>
      </c>
      <c r="F224" s="117">
        <f t="shared" si="74"/>
        <v>232172190</v>
      </c>
      <c r="G224" s="117">
        <f t="shared" si="74"/>
        <v>218464301</v>
      </c>
      <c r="H224" s="117">
        <f t="shared" si="74"/>
        <v>18636217</v>
      </c>
    </row>
    <row r="225" spans="1:12" x14ac:dyDescent="0.3">
      <c r="A225" s="64"/>
      <c r="B225" s="65" t="s">
        <v>513</v>
      </c>
      <c r="C225" s="131">
        <f>C226+C227</f>
        <v>0</v>
      </c>
      <c r="D225" s="131">
        <v>221769900</v>
      </c>
      <c r="E225" s="131">
        <v>216592900</v>
      </c>
      <c r="F225" s="131">
        <v>215587900</v>
      </c>
      <c r="G225" s="131">
        <f t="shared" ref="G225:H225" si="75">G226+G227</f>
        <v>203083092</v>
      </c>
      <c r="H225" s="131">
        <f t="shared" si="75"/>
        <v>13281622</v>
      </c>
    </row>
    <row r="226" spans="1:12" x14ac:dyDescent="0.3">
      <c r="A226" s="64"/>
      <c r="B226" s="122" t="s">
        <v>514</v>
      </c>
      <c r="C226" s="131"/>
      <c r="D226" s="77"/>
      <c r="E226" s="77"/>
      <c r="F226" s="77"/>
      <c r="G226" s="66">
        <v>180510658</v>
      </c>
      <c r="H226" s="66">
        <v>12562410</v>
      </c>
      <c r="J226" s="150"/>
      <c r="L226" s="150"/>
    </row>
    <row r="227" spans="1:12" x14ac:dyDescent="0.3">
      <c r="A227" s="64"/>
      <c r="B227" s="122" t="s">
        <v>515</v>
      </c>
      <c r="C227" s="131"/>
      <c r="D227" s="77"/>
      <c r="E227" s="77"/>
      <c r="F227" s="77"/>
      <c r="G227" s="66">
        <v>22572434</v>
      </c>
      <c r="H227" s="66">
        <v>719212</v>
      </c>
      <c r="J227" s="150"/>
      <c r="L227" s="150"/>
    </row>
    <row r="228" spans="1:12" ht="60" x14ac:dyDescent="0.3">
      <c r="A228" s="64"/>
      <c r="B228" s="65" t="s">
        <v>370</v>
      </c>
      <c r="C228" s="131"/>
      <c r="D228" s="77">
        <v>495080</v>
      </c>
      <c r="E228" s="77">
        <v>495080</v>
      </c>
      <c r="F228" s="77">
        <v>495080</v>
      </c>
      <c r="G228" s="66">
        <v>434976</v>
      </c>
      <c r="H228" s="66">
        <v>48402</v>
      </c>
    </row>
    <row r="229" spans="1:12" ht="30" x14ac:dyDescent="0.3">
      <c r="A229" s="64"/>
      <c r="B229" s="65" t="s">
        <v>444</v>
      </c>
      <c r="C229" s="131"/>
      <c r="D229" s="77">
        <v>0</v>
      </c>
      <c r="E229" s="77">
        <v>0</v>
      </c>
      <c r="F229" s="77">
        <v>0</v>
      </c>
      <c r="G229" s="66">
        <v>0</v>
      </c>
      <c r="H229" s="66">
        <v>0</v>
      </c>
    </row>
    <row r="230" spans="1:12" x14ac:dyDescent="0.3">
      <c r="A230" s="64"/>
      <c r="B230" s="65" t="s">
        <v>445</v>
      </c>
      <c r="C230" s="131"/>
      <c r="D230" s="77">
        <v>11016000</v>
      </c>
      <c r="E230" s="77">
        <v>10489750</v>
      </c>
      <c r="F230" s="77">
        <v>9896450</v>
      </c>
      <c r="G230" s="66">
        <v>8778943</v>
      </c>
      <c r="H230" s="66">
        <v>1154263</v>
      </c>
    </row>
    <row r="231" spans="1:12" x14ac:dyDescent="0.3">
      <c r="A231" s="64"/>
      <c r="B231" s="65" t="s">
        <v>521</v>
      </c>
      <c r="C231" s="131"/>
      <c r="D231" s="77">
        <v>3841080</v>
      </c>
      <c r="E231" s="77">
        <v>3841080</v>
      </c>
      <c r="F231" s="77">
        <v>3841080</v>
      </c>
      <c r="G231" s="66">
        <v>3815610</v>
      </c>
      <c r="H231" s="66">
        <v>3815610</v>
      </c>
    </row>
    <row r="232" spans="1:12" ht="45" x14ac:dyDescent="0.3">
      <c r="A232" s="64"/>
      <c r="B232" s="65" t="s">
        <v>441</v>
      </c>
      <c r="C232" s="117">
        <f t="shared" ref="C232:H232" si="76">C233+C234</f>
        <v>0</v>
      </c>
      <c r="D232" s="117">
        <f t="shared" si="76"/>
        <v>0</v>
      </c>
      <c r="E232" s="117">
        <f t="shared" si="76"/>
        <v>0</v>
      </c>
      <c r="F232" s="117">
        <f t="shared" si="76"/>
        <v>0</v>
      </c>
      <c r="G232" s="117">
        <f t="shared" si="76"/>
        <v>0</v>
      </c>
      <c r="H232" s="117">
        <f t="shared" si="76"/>
        <v>0</v>
      </c>
    </row>
    <row r="233" spans="1:12" x14ac:dyDescent="0.3">
      <c r="A233" s="64"/>
      <c r="B233" s="65" t="s">
        <v>372</v>
      </c>
      <c r="C233" s="131"/>
      <c r="D233" s="77">
        <v>0</v>
      </c>
      <c r="E233" s="77">
        <v>0</v>
      </c>
      <c r="F233" s="77">
        <v>0</v>
      </c>
      <c r="G233" s="66">
        <v>0</v>
      </c>
      <c r="H233" s="66">
        <v>0</v>
      </c>
    </row>
    <row r="234" spans="1:12" ht="60" x14ac:dyDescent="0.3">
      <c r="A234" s="64"/>
      <c r="B234" s="65" t="s">
        <v>370</v>
      </c>
      <c r="C234" s="131"/>
      <c r="D234" s="77">
        <v>0</v>
      </c>
      <c r="E234" s="77">
        <v>0</v>
      </c>
      <c r="F234" s="77">
        <v>0</v>
      </c>
      <c r="G234" s="66">
        <v>0</v>
      </c>
      <c r="H234" s="66">
        <v>0</v>
      </c>
    </row>
    <row r="235" spans="1:12" ht="30" x14ac:dyDescent="0.3">
      <c r="B235" s="65" t="s">
        <v>442</v>
      </c>
      <c r="C235" s="117">
        <f>C236+C237</f>
        <v>0</v>
      </c>
      <c r="D235" s="117">
        <f t="shared" ref="D235:H235" si="77">D236+D237</f>
        <v>0</v>
      </c>
      <c r="E235" s="117">
        <f t="shared" si="77"/>
        <v>0</v>
      </c>
      <c r="F235" s="117">
        <f t="shared" si="77"/>
        <v>0</v>
      </c>
      <c r="G235" s="117">
        <f t="shared" si="77"/>
        <v>0</v>
      </c>
      <c r="H235" s="117">
        <f t="shared" si="77"/>
        <v>0</v>
      </c>
    </row>
    <row r="236" spans="1:12" x14ac:dyDescent="0.3">
      <c r="B236" s="65" t="s">
        <v>372</v>
      </c>
      <c r="C236" s="131"/>
      <c r="D236" s="77">
        <v>0</v>
      </c>
      <c r="E236" s="77">
        <v>0</v>
      </c>
      <c r="F236" s="77">
        <v>0</v>
      </c>
      <c r="G236" s="81">
        <v>0</v>
      </c>
      <c r="H236" s="81">
        <v>0</v>
      </c>
    </row>
    <row r="237" spans="1:12" ht="60" x14ac:dyDescent="0.3">
      <c r="B237" s="65" t="s">
        <v>370</v>
      </c>
      <c r="C237" s="131"/>
      <c r="D237" s="77">
        <v>0</v>
      </c>
      <c r="E237" s="77">
        <v>0</v>
      </c>
      <c r="F237" s="77">
        <v>0</v>
      </c>
      <c r="G237" s="81">
        <v>0</v>
      </c>
      <c r="H237" s="81">
        <v>0</v>
      </c>
    </row>
    <row r="238" spans="1:12" x14ac:dyDescent="0.3">
      <c r="B238" s="95" t="s">
        <v>443</v>
      </c>
      <c r="C238" s="117">
        <f t="shared" ref="C238:H238" si="78">C239+C240</f>
        <v>0</v>
      </c>
      <c r="D238" s="117">
        <f t="shared" si="78"/>
        <v>2427200</v>
      </c>
      <c r="E238" s="117">
        <f t="shared" si="78"/>
        <v>2351680</v>
      </c>
      <c r="F238" s="117">
        <f t="shared" si="78"/>
        <v>2351680</v>
      </c>
      <c r="G238" s="117">
        <f t="shared" si="78"/>
        <v>2351680</v>
      </c>
      <c r="H238" s="117">
        <f t="shared" si="78"/>
        <v>336320</v>
      </c>
    </row>
    <row r="239" spans="1:12" x14ac:dyDescent="0.3">
      <c r="B239" s="95" t="s">
        <v>372</v>
      </c>
      <c r="C239" s="131"/>
      <c r="D239" s="77">
        <v>2425600</v>
      </c>
      <c r="E239" s="77">
        <v>2350080</v>
      </c>
      <c r="F239" s="77">
        <v>2350080</v>
      </c>
      <c r="G239" s="66">
        <v>2350080</v>
      </c>
      <c r="H239" s="66">
        <v>335360</v>
      </c>
    </row>
    <row r="240" spans="1:12" ht="60" x14ac:dyDescent="0.3">
      <c r="B240" s="95" t="s">
        <v>370</v>
      </c>
      <c r="C240" s="131"/>
      <c r="D240" s="77">
        <v>1600</v>
      </c>
      <c r="E240" s="77">
        <v>1600</v>
      </c>
      <c r="F240" s="77">
        <v>1600</v>
      </c>
      <c r="G240" s="66">
        <v>1600</v>
      </c>
      <c r="H240" s="66">
        <v>960</v>
      </c>
    </row>
    <row r="241" spans="1:8" x14ac:dyDescent="0.3">
      <c r="B241" s="95" t="s">
        <v>510</v>
      </c>
      <c r="C241" s="131"/>
      <c r="D241" s="77">
        <v>0</v>
      </c>
      <c r="E241" s="77">
        <v>0</v>
      </c>
      <c r="F241" s="77">
        <v>0</v>
      </c>
      <c r="G241" s="66">
        <v>0</v>
      </c>
      <c r="H241" s="66">
        <v>0</v>
      </c>
    </row>
    <row r="242" spans="1:8" x14ac:dyDescent="0.3">
      <c r="B242" s="67" t="s">
        <v>361</v>
      </c>
      <c r="C242" s="131"/>
      <c r="D242" s="77">
        <v>0</v>
      </c>
      <c r="E242" s="77">
        <v>0</v>
      </c>
      <c r="F242" s="77">
        <v>0</v>
      </c>
      <c r="G242" s="66">
        <v>-341935</v>
      </c>
      <c r="H242" s="66">
        <v>-5126</v>
      </c>
    </row>
    <row r="243" spans="1:8" x14ac:dyDescent="0.3">
      <c r="A243" s="143" t="s">
        <v>446</v>
      </c>
      <c r="B243" s="62" t="s">
        <v>447</v>
      </c>
      <c r="C243" s="117">
        <f>C244+C245+C246+C247+C248</f>
        <v>0</v>
      </c>
      <c r="D243" s="117">
        <f t="shared" ref="D243:H243" si="79">D244+D245+D246+D247+D248</f>
        <v>0</v>
      </c>
      <c r="E243" s="117">
        <f t="shared" si="79"/>
        <v>0</v>
      </c>
      <c r="F243" s="117">
        <f t="shared" si="79"/>
        <v>0</v>
      </c>
      <c r="G243" s="117">
        <f t="shared" si="79"/>
        <v>0</v>
      </c>
      <c r="H243" s="117">
        <f t="shared" si="79"/>
        <v>0</v>
      </c>
    </row>
    <row r="244" spans="1:8" x14ac:dyDescent="0.3">
      <c r="B244" s="65" t="s">
        <v>368</v>
      </c>
      <c r="C244" s="131"/>
      <c r="D244" s="77">
        <v>0</v>
      </c>
      <c r="E244" s="77">
        <v>0</v>
      </c>
      <c r="F244" s="77">
        <v>0</v>
      </c>
      <c r="G244" s="66">
        <v>0</v>
      </c>
      <c r="H244" s="66">
        <v>0</v>
      </c>
    </row>
    <row r="245" spans="1:8" x14ac:dyDescent="0.3">
      <c r="B245" s="96" t="s">
        <v>448</v>
      </c>
      <c r="C245" s="131"/>
      <c r="D245" s="77">
        <v>0</v>
      </c>
      <c r="E245" s="77">
        <v>0</v>
      </c>
      <c r="F245" s="77">
        <v>0</v>
      </c>
      <c r="G245" s="66">
        <v>0</v>
      </c>
      <c r="H245" s="66">
        <v>0</v>
      </c>
    </row>
    <row r="246" spans="1:8" ht="60" x14ac:dyDescent="0.3">
      <c r="B246" s="96" t="s">
        <v>370</v>
      </c>
      <c r="C246" s="131"/>
      <c r="D246" s="77">
        <v>0</v>
      </c>
      <c r="E246" s="77">
        <v>0</v>
      </c>
      <c r="F246" s="77">
        <v>0</v>
      </c>
      <c r="G246" s="66">
        <v>0</v>
      </c>
      <c r="H246" s="66">
        <v>0</v>
      </c>
    </row>
    <row r="247" spans="1:8" x14ac:dyDescent="0.3">
      <c r="B247" s="96" t="s">
        <v>445</v>
      </c>
      <c r="C247" s="117"/>
      <c r="D247" s="60">
        <v>0</v>
      </c>
      <c r="E247" s="60">
        <v>0</v>
      </c>
      <c r="F247" s="60">
        <v>0</v>
      </c>
      <c r="G247" s="66">
        <v>0</v>
      </c>
      <c r="H247" s="66">
        <v>0</v>
      </c>
    </row>
    <row r="248" spans="1:8" x14ac:dyDescent="0.3">
      <c r="B248" s="96" t="s">
        <v>521</v>
      </c>
      <c r="C248" s="117"/>
      <c r="D248" s="60">
        <v>0</v>
      </c>
      <c r="E248" s="60">
        <v>0</v>
      </c>
      <c r="F248" s="60">
        <v>0</v>
      </c>
      <c r="G248" s="66">
        <v>0</v>
      </c>
      <c r="H248" s="66">
        <v>0</v>
      </c>
    </row>
    <row r="249" spans="1:8" x14ac:dyDescent="0.3">
      <c r="B249" s="67" t="s">
        <v>361</v>
      </c>
      <c r="C249" s="117"/>
      <c r="D249" s="60">
        <v>0</v>
      </c>
      <c r="E249" s="60">
        <v>0</v>
      </c>
      <c r="F249" s="60">
        <v>0</v>
      </c>
      <c r="G249" s="66">
        <v>0</v>
      </c>
      <c r="H249" s="66">
        <v>0</v>
      </c>
    </row>
    <row r="250" spans="1:8" ht="24" customHeight="1" x14ac:dyDescent="0.3">
      <c r="A250" s="143" t="s">
        <v>449</v>
      </c>
      <c r="B250" s="62" t="s">
        <v>450</v>
      </c>
      <c r="C250" s="117"/>
      <c r="D250" s="60">
        <v>5286000</v>
      </c>
      <c r="E250" s="60">
        <v>5460480</v>
      </c>
      <c r="F250" s="60">
        <v>4023480</v>
      </c>
      <c r="G250" s="66">
        <v>3876989</v>
      </c>
      <c r="H250" s="66">
        <v>896023</v>
      </c>
    </row>
    <row r="251" spans="1:8" x14ac:dyDescent="0.3">
      <c r="B251" s="67" t="s">
        <v>361</v>
      </c>
      <c r="C251" s="131"/>
      <c r="D251" s="77">
        <v>0</v>
      </c>
      <c r="E251" s="77">
        <v>0</v>
      </c>
      <c r="F251" s="77">
        <v>0</v>
      </c>
      <c r="G251" s="66">
        <v>-1560</v>
      </c>
      <c r="H251" s="66">
        <v>-1260</v>
      </c>
    </row>
    <row r="252" spans="1:8" ht="24" customHeight="1" x14ac:dyDescent="0.3">
      <c r="A252" s="143" t="s">
        <v>451</v>
      </c>
      <c r="B252" s="62" t="s">
        <v>452</v>
      </c>
      <c r="C252" s="117"/>
      <c r="D252" s="60">
        <v>11175330</v>
      </c>
      <c r="E252" s="60">
        <v>11175330</v>
      </c>
      <c r="F252" s="60">
        <v>11175330</v>
      </c>
      <c r="G252" s="66">
        <v>5229164</v>
      </c>
      <c r="H252" s="66">
        <v>-1</v>
      </c>
    </row>
    <row r="253" spans="1:8" x14ac:dyDescent="0.3">
      <c r="B253" s="67" t="s">
        <v>361</v>
      </c>
      <c r="C253" s="131"/>
      <c r="D253" s="77">
        <v>0</v>
      </c>
      <c r="E253" s="77">
        <v>0</v>
      </c>
      <c r="F253" s="77">
        <v>0</v>
      </c>
      <c r="G253" s="66">
        <v>-328850</v>
      </c>
      <c r="H253" s="66">
        <v>-20351</v>
      </c>
    </row>
    <row r="254" spans="1:8" x14ac:dyDescent="0.3">
      <c r="B254" s="62" t="s">
        <v>453</v>
      </c>
      <c r="C254" s="117">
        <f>C87+C105+C141+C171+C175+C179+C191+C196+C201+C213+C218+C222+C242+C249+C251+C253</f>
        <v>0</v>
      </c>
      <c r="D254" s="117">
        <f t="shared" ref="D254:H254" si="80">D87+D105+D141+D171+D175+D179+D191+D196+D201+D213+D218+D222+D242+D249+D251+D253</f>
        <v>0</v>
      </c>
      <c r="E254" s="117">
        <f t="shared" si="80"/>
        <v>0</v>
      </c>
      <c r="F254" s="117">
        <f t="shared" si="80"/>
        <v>0</v>
      </c>
      <c r="G254" s="117">
        <f t="shared" si="80"/>
        <v>-949471</v>
      </c>
      <c r="H254" s="117">
        <f t="shared" si="80"/>
        <v>-117057</v>
      </c>
    </row>
    <row r="255" spans="1:8" ht="30" x14ac:dyDescent="0.3">
      <c r="A255" s="143" t="s">
        <v>224</v>
      </c>
      <c r="B255" s="62" t="s">
        <v>225</v>
      </c>
      <c r="C255" s="117">
        <f t="shared" ref="C255:H256" si="81">C256</f>
        <v>0</v>
      </c>
      <c r="D255" s="117">
        <f t="shared" si="81"/>
        <v>255369430</v>
      </c>
      <c r="E255" s="117">
        <f t="shared" si="81"/>
        <v>255369430</v>
      </c>
      <c r="F255" s="117">
        <f t="shared" si="81"/>
        <v>231883060</v>
      </c>
      <c r="G255" s="117">
        <f t="shared" si="81"/>
        <v>230047038</v>
      </c>
      <c r="H255" s="117">
        <f t="shared" si="81"/>
        <v>24768344</v>
      </c>
    </row>
    <row r="256" spans="1:8" x14ac:dyDescent="0.3">
      <c r="A256" s="42" t="s">
        <v>454</v>
      </c>
      <c r="B256" s="62" t="s">
        <v>455</v>
      </c>
      <c r="C256" s="117">
        <f>C257</f>
        <v>0</v>
      </c>
      <c r="D256" s="117">
        <f t="shared" si="81"/>
        <v>255369430</v>
      </c>
      <c r="E256" s="117">
        <f t="shared" si="81"/>
        <v>255369430</v>
      </c>
      <c r="F256" s="117">
        <f t="shared" si="81"/>
        <v>231883060</v>
      </c>
      <c r="G256" s="117">
        <f t="shared" si="81"/>
        <v>230047038</v>
      </c>
      <c r="H256" s="117">
        <f t="shared" si="81"/>
        <v>24768344</v>
      </c>
    </row>
    <row r="257" spans="1:8" ht="30" x14ac:dyDescent="0.3">
      <c r="A257" s="42" t="s">
        <v>456</v>
      </c>
      <c r="B257" s="62" t="s">
        <v>457</v>
      </c>
      <c r="C257" s="117">
        <f>C258+C259+C260+C261</f>
        <v>0</v>
      </c>
      <c r="D257" s="117">
        <f>D258+D259+D260+D261+D265</f>
        <v>255369430</v>
      </c>
      <c r="E257" s="117">
        <f t="shared" ref="E257:H257" si="82">E258+E259+E260+E261+E265</f>
        <v>255369430</v>
      </c>
      <c r="F257" s="117">
        <f t="shared" si="82"/>
        <v>231883060</v>
      </c>
      <c r="G257" s="117">
        <f t="shared" si="82"/>
        <v>230047038</v>
      </c>
      <c r="H257" s="117">
        <f t="shared" si="82"/>
        <v>24768344</v>
      </c>
    </row>
    <row r="258" spans="1:8" ht="30" x14ac:dyDescent="0.3">
      <c r="B258" s="67" t="s">
        <v>458</v>
      </c>
      <c r="C258" s="131"/>
      <c r="D258" s="77">
        <v>216911000</v>
      </c>
      <c r="E258" s="77">
        <v>216911000</v>
      </c>
      <c r="F258" s="77">
        <v>195377870</v>
      </c>
      <c r="G258" s="81">
        <v>193559093</v>
      </c>
      <c r="H258" s="81">
        <v>20599076</v>
      </c>
    </row>
    <row r="259" spans="1:8" ht="30" x14ac:dyDescent="0.3">
      <c r="B259" s="67" t="s">
        <v>459</v>
      </c>
      <c r="C259" s="131"/>
      <c r="D259" s="77">
        <v>1636000</v>
      </c>
      <c r="E259" s="77">
        <v>1636000</v>
      </c>
      <c r="F259" s="77">
        <v>1635350</v>
      </c>
      <c r="G259" s="81">
        <v>1634908</v>
      </c>
      <c r="H259" s="81">
        <v>177560</v>
      </c>
    </row>
    <row r="260" spans="1:8" ht="30" x14ac:dyDescent="0.3">
      <c r="B260" s="67" t="s">
        <v>460</v>
      </c>
      <c r="C260" s="131"/>
      <c r="D260" s="77">
        <v>577000</v>
      </c>
      <c r="E260" s="77">
        <v>577000</v>
      </c>
      <c r="F260" s="77">
        <v>576990</v>
      </c>
      <c r="G260" s="81">
        <v>576562</v>
      </c>
      <c r="H260" s="81">
        <v>56883</v>
      </c>
    </row>
    <row r="261" spans="1:8" ht="30" x14ac:dyDescent="0.3">
      <c r="B261" s="67" t="s">
        <v>461</v>
      </c>
      <c r="C261" s="117">
        <f t="shared" ref="C261:H261" si="83">C262+C263+C264</f>
        <v>0</v>
      </c>
      <c r="D261" s="117">
        <f t="shared" si="83"/>
        <v>31040000</v>
      </c>
      <c r="E261" s="117">
        <f t="shared" si="83"/>
        <v>31040000</v>
      </c>
      <c r="F261" s="117">
        <f t="shared" si="83"/>
        <v>29087420</v>
      </c>
      <c r="G261" s="117">
        <f t="shared" si="83"/>
        <v>29074513</v>
      </c>
      <c r="H261" s="117">
        <f t="shared" si="83"/>
        <v>3308308</v>
      </c>
    </row>
    <row r="262" spans="1:8" ht="75" x14ac:dyDescent="0.3">
      <c r="B262" s="67" t="s">
        <v>462</v>
      </c>
      <c r="C262" s="131"/>
      <c r="D262" s="77">
        <v>9080000</v>
      </c>
      <c r="E262" s="77">
        <v>9080000</v>
      </c>
      <c r="F262" s="77">
        <v>9033460</v>
      </c>
      <c r="G262" s="81">
        <v>9031212</v>
      </c>
      <c r="H262" s="81">
        <v>1067613</v>
      </c>
    </row>
    <row r="263" spans="1:8" ht="75" x14ac:dyDescent="0.3">
      <c r="B263" s="67" t="s">
        <v>463</v>
      </c>
      <c r="C263" s="131"/>
      <c r="D263" s="77">
        <v>9090000</v>
      </c>
      <c r="E263" s="77">
        <v>9090000</v>
      </c>
      <c r="F263" s="77">
        <v>8852870</v>
      </c>
      <c r="G263" s="81">
        <v>8852089</v>
      </c>
      <c r="H263" s="81">
        <v>1000822</v>
      </c>
    </row>
    <row r="264" spans="1:8" ht="60" x14ac:dyDescent="0.3">
      <c r="B264" s="67" t="s">
        <v>464</v>
      </c>
      <c r="C264" s="131"/>
      <c r="D264" s="77">
        <v>12870000</v>
      </c>
      <c r="E264" s="77">
        <v>12870000</v>
      </c>
      <c r="F264" s="77">
        <v>11201090</v>
      </c>
      <c r="G264" s="81">
        <v>11191212</v>
      </c>
      <c r="H264" s="81">
        <v>1239873</v>
      </c>
    </row>
    <row r="265" spans="1:8" ht="120" x14ac:dyDescent="0.3">
      <c r="B265" s="67" t="s">
        <v>517</v>
      </c>
      <c r="C265" s="131"/>
      <c r="D265" s="77">
        <v>5205430</v>
      </c>
      <c r="E265" s="77">
        <v>5205430</v>
      </c>
      <c r="F265" s="77">
        <v>5205430</v>
      </c>
      <c r="G265" s="81">
        <v>5201962</v>
      </c>
      <c r="H265" s="81">
        <v>626517</v>
      </c>
    </row>
    <row r="266" spans="1:8" x14ac:dyDescent="0.3">
      <c r="A266" s="42" t="s">
        <v>465</v>
      </c>
      <c r="B266" s="97" t="s">
        <v>466</v>
      </c>
      <c r="C266" s="119">
        <f>+C267</f>
        <v>0</v>
      </c>
      <c r="D266" s="119">
        <f t="shared" ref="D266:H268" si="84">+D267</f>
        <v>66175890</v>
      </c>
      <c r="E266" s="119">
        <f t="shared" si="84"/>
        <v>66175890</v>
      </c>
      <c r="F266" s="119">
        <f t="shared" si="84"/>
        <v>57525360</v>
      </c>
      <c r="G266" s="119">
        <f t="shared" si="84"/>
        <v>57032357</v>
      </c>
      <c r="H266" s="119">
        <f t="shared" si="84"/>
        <v>6879627</v>
      </c>
    </row>
    <row r="267" spans="1:8" x14ac:dyDescent="0.3">
      <c r="A267" s="42" t="s">
        <v>467</v>
      </c>
      <c r="B267" s="97" t="s">
        <v>217</v>
      </c>
      <c r="C267" s="119">
        <f>+C268</f>
        <v>0</v>
      </c>
      <c r="D267" s="119">
        <f t="shared" si="84"/>
        <v>66175890</v>
      </c>
      <c r="E267" s="119">
        <f t="shared" si="84"/>
        <v>66175890</v>
      </c>
      <c r="F267" s="119">
        <f t="shared" si="84"/>
        <v>57525360</v>
      </c>
      <c r="G267" s="119">
        <f t="shared" si="84"/>
        <v>57032357</v>
      </c>
      <c r="H267" s="119">
        <f t="shared" si="84"/>
        <v>6879627</v>
      </c>
    </row>
    <row r="268" spans="1:8" x14ac:dyDescent="0.3">
      <c r="A268" s="42" t="s">
        <v>468</v>
      </c>
      <c r="B268" s="62" t="s">
        <v>469</v>
      </c>
      <c r="C268" s="119">
        <f>+C269</f>
        <v>0</v>
      </c>
      <c r="D268" s="119">
        <f t="shared" si="84"/>
        <v>66175890</v>
      </c>
      <c r="E268" s="119">
        <f t="shared" si="84"/>
        <v>66175890</v>
      </c>
      <c r="F268" s="119">
        <f t="shared" si="84"/>
        <v>57525360</v>
      </c>
      <c r="G268" s="119">
        <f t="shared" si="84"/>
        <v>57032357</v>
      </c>
      <c r="H268" s="119">
        <f t="shared" si="84"/>
        <v>6879627</v>
      </c>
    </row>
    <row r="269" spans="1:8" x14ac:dyDescent="0.3">
      <c r="A269" s="42" t="s">
        <v>470</v>
      </c>
      <c r="B269" s="97" t="s">
        <v>471</v>
      </c>
      <c r="C269" s="116">
        <f t="shared" ref="C269:H269" si="85">C270</f>
        <v>0</v>
      </c>
      <c r="D269" s="116">
        <f t="shared" si="85"/>
        <v>66175890</v>
      </c>
      <c r="E269" s="116">
        <f t="shared" si="85"/>
        <v>66175890</v>
      </c>
      <c r="F269" s="116">
        <f t="shared" si="85"/>
        <v>57525360</v>
      </c>
      <c r="G269" s="116">
        <f t="shared" si="85"/>
        <v>57032357</v>
      </c>
      <c r="H269" s="116">
        <f t="shared" si="85"/>
        <v>6879627</v>
      </c>
    </row>
    <row r="270" spans="1:8" x14ac:dyDescent="0.3">
      <c r="A270" s="42" t="s">
        <v>472</v>
      </c>
      <c r="B270" s="97" t="s">
        <v>473</v>
      </c>
      <c r="C270" s="116">
        <f t="shared" ref="C270:H270" si="86">C272+C274+C276</f>
        <v>0</v>
      </c>
      <c r="D270" s="116">
        <f t="shared" si="86"/>
        <v>66175890</v>
      </c>
      <c r="E270" s="116">
        <f t="shared" si="86"/>
        <v>66175890</v>
      </c>
      <c r="F270" s="116">
        <f t="shared" si="86"/>
        <v>57525360</v>
      </c>
      <c r="G270" s="116">
        <f t="shared" si="86"/>
        <v>57032357</v>
      </c>
      <c r="H270" s="116">
        <f t="shared" si="86"/>
        <v>6879627</v>
      </c>
    </row>
    <row r="271" spans="1:8" ht="15.75" customHeight="1" x14ac:dyDescent="0.3">
      <c r="A271" s="42" t="s">
        <v>474</v>
      </c>
      <c r="B271" s="97" t="s">
        <v>475</v>
      </c>
      <c r="C271" s="116">
        <f t="shared" ref="C271:H271" si="87">C272</f>
        <v>0</v>
      </c>
      <c r="D271" s="116">
        <f t="shared" si="87"/>
        <v>37525470</v>
      </c>
      <c r="E271" s="116">
        <f t="shared" si="87"/>
        <v>37525470</v>
      </c>
      <c r="F271" s="116">
        <f t="shared" si="87"/>
        <v>35295360</v>
      </c>
      <c r="G271" s="116">
        <f t="shared" si="87"/>
        <v>35182555</v>
      </c>
      <c r="H271" s="116">
        <f t="shared" si="87"/>
        <v>4381512</v>
      </c>
    </row>
    <row r="272" spans="1:8" x14ac:dyDescent="0.3">
      <c r="A272" s="42" t="s">
        <v>476</v>
      </c>
      <c r="B272" s="98" t="s">
        <v>518</v>
      </c>
      <c r="C272" s="131"/>
      <c r="D272" s="77">
        <v>37525470</v>
      </c>
      <c r="E272" s="77">
        <v>37525470</v>
      </c>
      <c r="F272" s="77">
        <v>35295360</v>
      </c>
      <c r="G272" s="66">
        <v>35182555</v>
      </c>
      <c r="H272" s="66">
        <v>4381512</v>
      </c>
    </row>
    <row r="273" spans="1:8" s="137" customFormat="1" x14ac:dyDescent="0.3">
      <c r="A273" s="148"/>
      <c r="B273" s="149" t="s">
        <v>519</v>
      </c>
      <c r="C273" s="140"/>
      <c r="D273" s="141"/>
      <c r="E273" s="141"/>
      <c r="F273" s="141"/>
      <c r="G273" s="139">
        <v>339782</v>
      </c>
      <c r="H273" s="139">
        <v>30152</v>
      </c>
    </row>
    <row r="274" spans="1:8" x14ac:dyDescent="0.3">
      <c r="A274" s="42" t="s">
        <v>477</v>
      </c>
      <c r="B274" s="98" t="s">
        <v>520</v>
      </c>
      <c r="C274" s="131"/>
      <c r="D274" s="77">
        <v>28650420</v>
      </c>
      <c r="E274" s="77">
        <v>28650420</v>
      </c>
      <c r="F274" s="77">
        <v>22230000</v>
      </c>
      <c r="G274" s="66">
        <v>21937084</v>
      </c>
      <c r="H274" s="66">
        <v>2585053</v>
      </c>
    </row>
    <row r="275" spans="1:8" s="137" customFormat="1" x14ac:dyDescent="0.3">
      <c r="A275" s="148"/>
      <c r="B275" s="149" t="s">
        <v>519</v>
      </c>
      <c r="C275" s="140"/>
      <c r="D275" s="141"/>
      <c r="E275" s="141"/>
      <c r="F275" s="141"/>
      <c r="G275" s="139">
        <v>1862209</v>
      </c>
      <c r="H275" s="139">
        <v>285367</v>
      </c>
    </row>
    <row r="276" spans="1:8" x14ac:dyDescent="0.3">
      <c r="B276" s="71" t="s">
        <v>478</v>
      </c>
      <c r="C276" s="131"/>
      <c r="D276" s="77"/>
      <c r="E276" s="77"/>
      <c r="F276" s="77"/>
      <c r="G276" s="66">
        <v>-87282</v>
      </c>
      <c r="H276" s="66">
        <v>-86938</v>
      </c>
    </row>
    <row r="277" spans="1:8" ht="30" x14ac:dyDescent="0.3">
      <c r="A277" s="42" t="s">
        <v>228</v>
      </c>
      <c r="B277" s="99" t="s">
        <v>229</v>
      </c>
      <c r="C277" s="121">
        <f>C282+C278</f>
        <v>0</v>
      </c>
      <c r="D277" s="121">
        <f t="shared" ref="D277:H277" si="88">D282+D278</f>
        <v>0</v>
      </c>
      <c r="E277" s="121">
        <f t="shared" si="88"/>
        <v>0</v>
      </c>
      <c r="F277" s="121">
        <f t="shared" si="88"/>
        <v>0</v>
      </c>
      <c r="G277" s="121">
        <f t="shared" si="88"/>
        <v>0</v>
      </c>
      <c r="H277" s="121">
        <f t="shared" si="88"/>
        <v>0</v>
      </c>
    </row>
    <row r="278" spans="1:8" x14ac:dyDescent="0.3">
      <c r="A278" s="42" t="s">
        <v>479</v>
      </c>
      <c r="B278" s="99" t="s">
        <v>480</v>
      </c>
      <c r="C278" s="121">
        <f>C279+C280+C281</f>
        <v>0</v>
      </c>
      <c r="D278" s="121">
        <f t="shared" ref="D278:H278" si="89">D279+D280+D281</f>
        <v>0</v>
      </c>
      <c r="E278" s="121">
        <f t="shared" si="89"/>
        <v>0</v>
      </c>
      <c r="F278" s="121">
        <f t="shared" si="89"/>
        <v>0</v>
      </c>
      <c r="G278" s="121">
        <f t="shared" si="89"/>
        <v>0</v>
      </c>
      <c r="H278" s="121">
        <f t="shared" si="89"/>
        <v>0</v>
      </c>
    </row>
    <row r="279" spans="1:8" x14ac:dyDescent="0.3">
      <c r="A279" s="42" t="s">
        <v>481</v>
      </c>
      <c r="B279" s="99" t="s">
        <v>482</v>
      </c>
      <c r="C279" s="121"/>
      <c r="D279" s="60"/>
      <c r="E279" s="60"/>
      <c r="F279" s="60"/>
      <c r="G279" s="72"/>
      <c r="H279" s="72"/>
    </row>
    <row r="280" spans="1:8" x14ac:dyDescent="0.3">
      <c r="A280" s="42" t="s">
        <v>483</v>
      </c>
      <c r="B280" s="99" t="s">
        <v>484</v>
      </c>
      <c r="C280" s="121"/>
      <c r="D280" s="60"/>
      <c r="E280" s="60"/>
      <c r="F280" s="60"/>
      <c r="G280" s="72"/>
      <c r="H280" s="72"/>
    </row>
    <row r="281" spans="1:8" x14ac:dyDescent="0.3">
      <c r="A281" s="42" t="s">
        <v>485</v>
      </c>
      <c r="B281" s="99" t="s">
        <v>486</v>
      </c>
      <c r="C281" s="121"/>
      <c r="D281" s="60"/>
      <c r="E281" s="60"/>
      <c r="F281" s="60"/>
      <c r="G281" s="72"/>
      <c r="H281" s="72"/>
    </row>
    <row r="282" spans="1:8" x14ac:dyDescent="0.3">
      <c r="A282" s="42" t="s">
        <v>487</v>
      </c>
      <c r="B282" s="99" t="s">
        <v>516</v>
      </c>
      <c r="C282" s="121">
        <f>C283+C284+C285</f>
        <v>0</v>
      </c>
      <c r="D282" s="121">
        <f t="shared" ref="D282:H282" si="90">D283+D284+D285</f>
        <v>0</v>
      </c>
      <c r="E282" s="121">
        <f t="shared" si="90"/>
        <v>0</v>
      </c>
      <c r="F282" s="121">
        <f t="shared" si="90"/>
        <v>0</v>
      </c>
      <c r="G282" s="121">
        <f t="shared" si="90"/>
        <v>0</v>
      </c>
      <c r="H282" s="121">
        <f t="shared" si="90"/>
        <v>0</v>
      </c>
    </row>
    <row r="283" spans="1:8" x14ac:dyDescent="0.3">
      <c r="A283" s="42" t="s">
        <v>488</v>
      </c>
      <c r="B283" s="100" t="s">
        <v>489</v>
      </c>
      <c r="C283" s="94"/>
      <c r="D283" s="77"/>
      <c r="E283" s="77"/>
      <c r="F283" s="77"/>
      <c r="G283" s="66"/>
      <c r="H283" s="66"/>
    </row>
    <row r="284" spans="1:8" x14ac:dyDescent="0.3">
      <c r="A284" s="42" t="s">
        <v>490</v>
      </c>
      <c r="B284" s="100" t="s">
        <v>491</v>
      </c>
      <c r="C284" s="94"/>
      <c r="D284" s="77"/>
      <c r="E284" s="77"/>
      <c r="F284" s="77"/>
      <c r="G284" s="66"/>
      <c r="H284" s="66"/>
    </row>
    <row r="285" spans="1:8" x14ac:dyDescent="0.3">
      <c r="A285" s="42" t="s">
        <v>492</v>
      </c>
      <c r="B285" s="100" t="s">
        <v>486</v>
      </c>
      <c r="C285" s="94"/>
      <c r="D285" s="77"/>
      <c r="E285" s="77"/>
      <c r="F285" s="77"/>
      <c r="G285" s="66"/>
      <c r="H285" s="66"/>
    </row>
    <row r="286" spans="1:8" x14ac:dyDescent="0.3">
      <c r="A286" s="42" t="s">
        <v>493</v>
      </c>
      <c r="B286" s="99" t="s">
        <v>494</v>
      </c>
      <c r="C286" s="121">
        <f>C287</f>
        <v>0</v>
      </c>
      <c r="D286" s="121">
        <f t="shared" ref="D286:H287" si="91">D287</f>
        <v>0</v>
      </c>
      <c r="E286" s="121">
        <f t="shared" si="91"/>
        <v>0</v>
      </c>
      <c r="F286" s="121">
        <f t="shared" si="91"/>
        <v>0</v>
      </c>
      <c r="G286" s="121">
        <f t="shared" si="91"/>
        <v>0</v>
      </c>
      <c r="H286" s="121">
        <f t="shared" si="91"/>
        <v>0</v>
      </c>
    </row>
    <row r="287" spans="1:8" x14ac:dyDescent="0.3">
      <c r="A287" s="42" t="s">
        <v>495</v>
      </c>
      <c r="B287" s="99" t="s">
        <v>217</v>
      </c>
      <c r="C287" s="121">
        <f>C288</f>
        <v>0</v>
      </c>
      <c r="D287" s="121">
        <f t="shared" si="91"/>
        <v>0</v>
      </c>
      <c r="E287" s="121">
        <f t="shared" si="91"/>
        <v>0</v>
      </c>
      <c r="F287" s="121">
        <f t="shared" si="91"/>
        <v>0</v>
      </c>
      <c r="G287" s="121">
        <f t="shared" si="91"/>
        <v>0</v>
      </c>
      <c r="H287" s="121">
        <f t="shared" si="91"/>
        <v>0</v>
      </c>
    </row>
    <row r="288" spans="1:8" ht="30" x14ac:dyDescent="0.3">
      <c r="A288" s="42" t="s">
        <v>496</v>
      </c>
      <c r="B288" s="99" t="s">
        <v>229</v>
      </c>
      <c r="C288" s="121">
        <f>C291</f>
        <v>0</v>
      </c>
      <c r="D288" s="121">
        <f t="shared" ref="D288:H288" si="92">D291</f>
        <v>0</v>
      </c>
      <c r="E288" s="121">
        <f t="shared" si="92"/>
        <v>0</v>
      </c>
      <c r="F288" s="121">
        <f t="shared" si="92"/>
        <v>0</v>
      </c>
      <c r="G288" s="121">
        <f t="shared" si="92"/>
        <v>0</v>
      </c>
      <c r="H288" s="121">
        <f t="shared" si="92"/>
        <v>0</v>
      </c>
    </row>
    <row r="289" spans="1:8" x14ac:dyDescent="0.3">
      <c r="A289" s="42" t="s">
        <v>497</v>
      </c>
      <c r="B289" s="99" t="s">
        <v>242</v>
      </c>
      <c r="C289" s="121">
        <f t="shared" ref="C289:H294" si="93">C290</f>
        <v>0</v>
      </c>
      <c r="D289" s="121">
        <f t="shared" si="93"/>
        <v>0</v>
      </c>
      <c r="E289" s="121">
        <f t="shared" si="93"/>
        <v>0</v>
      </c>
      <c r="F289" s="121">
        <f t="shared" si="93"/>
        <v>0</v>
      </c>
      <c r="G289" s="121">
        <f t="shared" si="93"/>
        <v>0</v>
      </c>
      <c r="H289" s="121">
        <f t="shared" si="93"/>
        <v>0</v>
      </c>
    </row>
    <row r="290" spans="1:8" x14ac:dyDescent="0.3">
      <c r="A290" s="42" t="s">
        <v>498</v>
      </c>
      <c r="B290" s="99" t="s">
        <v>217</v>
      </c>
      <c r="C290" s="121">
        <f t="shared" si="93"/>
        <v>0</v>
      </c>
      <c r="D290" s="121">
        <f t="shared" si="93"/>
        <v>0</v>
      </c>
      <c r="E290" s="121">
        <f t="shared" si="93"/>
        <v>0</v>
      </c>
      <c r="F290" s="121">
        <f t="shared" si="93"/>
        <v>0</v>
      </c>
      <c r="G290" s="121">
        <f t="shared" si="93"/>
        <v>0</v>
      </c>
      <c r="H290" s="121">
        <f t="shared" si="93"/>
        <v>0</v>
      </c>
    </row>
    <row r="291" spans="1:8" ht="30" x14ac:dyDescent="0.3">
      <c r="A291" s="42" t="s">
        <v>499</v>
      </c>
      <c r="B291" s="100" t="s">
        <v>229</v>
      </c>
      <c r="C291" s="121">
        <f t="shared" si="93"/>
        <v>0</v>
      </c>
      <c r="D291" s="121">
        <f t="shared" si="93"/>
        <v>0</v>
      </c>
      <c r="E291" s="121">
        <f t="shared" si="93"/>
        <v>0</v>
      </c>
      <c r="F291" s="121">
        <f t="shared" si="93"/>
        <v>0</v>
      </c>
      <c r="G291" s="121">
        <f t="shared" si="93"/>
        <v>0</v>
      </c>
      <c r="H291" s="121">
        <f t="shared" si="93"/>
        <v>0</v>
      </c>
    </row>
    <row r="292" spans="1:8" x14ac:dyDescent="0.3">
      <c r="A292" s="42" t="s">
        <v>500</v>
      </c>
      <c r="B292" s="99" t="s">
        <v>516</v>
      </c>
      <c r="C292" s="121">
        <f t="shared" si="93"/>
        <v>0</v>
      </c>
      <c r="D292" s="121">
        <f t="shared" si="93"/>
        <v>0</v>
      </c>
      <c r="E292" s="121">
        <f t="shared" si="93"/>
        <v>0</v>
      </c>
      <c r="F292" s="121">
        <f t="shared" si="93"/>
        <v>0</v>
      </c>
      <c r="G292" s="121">
        <f t="shared" si="93"/>
        <v>0</v>
      </c>
      <c r="H292" s="121">
        <f t="shared" si="93"/>
        <v>0</v>
      </c>
    </row>
    <row r="293" spans="1:8" x14ac:dyDescent="0.3">
      <c r="A293" s="42" t="s">
        <v>501</v>
      </c>
      <c r="B293" s="99" t="s">
        <v>491</v>
      </c>
      <c r="C293" s="121">
        <f t="shared" si="93"/>
        <v>0</v>
      </c>
      <c r="D293" s="121">
        <f t="shared" si="93"/>
        <v>0</v>
      </c>
      <c r="E293" s="121">
        <f t="shared" si="93"/>
        <v>0</v>
      </c>
      <c r="F293" s="121">
        <f t="shared" si="93"/>
        <v>0</v>
      </c>
      <c r="G293" s="121">
        <f t="shared" si="93"/>
        <v>0</v>
      </c>
      <c r="H293" s="121">
        <f t="shared" si="93"/>
        <v>0</v>
      </c>
    </row>
    <row r="294" spans="1:8" x14ac:dyDescent="0.3">
      <c r="A294" s="42" t="s">
        <v>502</v>
      </c>
      <c r="B294" s="99" t="s">
        <v>503</v>
      </c>
      <c r="C294" s="121">
        <f t="shared" si="93"/>
        <v>0</v>
      </c>
      <c r="D294" s="121">
        <f t="shared" si="93"/>
        <v>0</v>
      </c>
      <c r="E294" s="121">
        <f t="shared" si="93"/>
        <v>0</v>
      </c>
      <c r="F294" s="121">
        <f t="shared" si="93"/>
        <v>0</v>
      </c>
      <c r="G294" s="121">
        <f t="shared" si="93"/>
        <v>0</v>
      </c>
      <c r="H294" s="121">
        <f t="shared" si="93"/>
        <v>0</v>
      </c>
    </row>
    <row r="295" spans="1:8" x14ac:dyDescent="0.3">
      <c r="A295" s="42" t="s">
        <v>504</v>
      </c>
      <c r="B295" s="100" t="s">
        <v>505</v>
      </c>
      <c r="C295" s="94"/>
      <c r="D295" s="60"/>
      <c r="E295" s="60"/>
      <c r="F295" s="60"/>
      <c r="G295" s="66"/>
      <c r="H295" s="66"/>
    </row>
    <row r="297" spans="1:8" x14ac:dyDescent="0.3">
      <c r="B297" s="144" t="s">
        <v>524</v>
      </c>
      <c r="C297" s="41"/>
      <c r="D297" s="145"/>
      <c r="E297" s="11"/>
      <c r="F297" s="145" t="s">
        <v>525</v>
      </c>
    </row>
    <row r="298" spans="1:8" x14ac:dyDescent="0.3">
      <c r="B298" s="144"/>
      <c r="C298" s="41"/>
      <c r="D298" s="145"/>
      <c r="E298" s="11"/>
      <c r="F298" s="145"/>
    </row>
  </sheetData>
  <protectedRanges>
    <protectedRange sqref="B2:B3 C1:C3" name="Zonă1_1" securityDescriptor="O:WDG:WDD:(A;;CC;;;WD)"/>
    <protectedRange sqref="G144:H145 G45:H50 G69:H69 G37:H40 G164:H166 G61:H65 G80:H84 G53:H56 G203:H203 G133:H137 G25:H33 G35:H35 G99:H105 G91:H93 G111:H112 G95:H96 G114:H115 G117:H118 G120:H121 G123:H124 G126:H127 G147:H148 G150:H151 G158:H161 G168:H171 G183:H185 G209:H213 G139:H141 G153:H156" name="Zonă3"/>
    <protectedRange sqref="B1" name="Zonă1_1_1_1_1_1" securityDescriptor="O:WDG:WDD:(A;;CC;;;WD)"/>
  </protectedRanges>
  <printOptions horizontalCentered="1"/>
  <pageMargins left="0" right="0" top="0" bottom="0" header="0" footer="0"/>
  <pageSetup scale="6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cheltuieli!Print_Area</vt:lpstr>
      <vt:lpstr>venituri!Print_Area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find23</cp:lastModifiedBy>
  <cp:lastPrinted>2023-10-18T09:20:10Z</cp:lastPrinted>
  <dcterms:created xsi:type="dcterms:W3CDTF">2023-02-07T08:41:31Z</dcterms:created>
  <dcterms:modified xsi:type="dcterms:W3CDTF">2024-03-14T09:41:30Z</dcterms:modified>
</cp:coreProperties>
</file>